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Y:\- = PROBÍHAJÍCÍ IA - VM = -\20012-Propojení dvou odběrných míst\Propoj spínací stanice - Energocentrum\"/>
    </mc:Choice>
  </mc:AlternateContent>
  <xr:revisionPtr revIDLastSave="0" documentId="13_ncr:1_{83E68D51-15C3-4F27-930C-069BDC95CB0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ekapitulace stavby" sheetId="1" r:id="rId1"/>
    <sheet name="VON - Vedlejší a ostatní ..." sheetId="2" r:id="rId2"/>
  </sheets>
  <externalReferences>
    <externalReference r:id="rId3"/>
  </externalReferences>
  <definedNames>
    <definedName name="_xlnm._FilterDatabase" localSheetId="1" hidden="1">'VON - Vedlejší a ostatní ...'!$C$126:$K$152</definedName>
    <definedName name="_xlnm.Print_Titles" localSheetId="0">'Rekapitulace stavby'!$92:$92</definedName>
    <definedName name="_xlnm.Print_Titles" localSheetId="1">'VON - Vedlejší a ostatní ...'!$126:$126</definedName>
    <definedName name="_xlnm.Print_Area" localSheetId="0">'Rekapitulace stavby'!$D$4:$AO$76,'Rekapitulace stavby'!$C$82:$AQ$98</definedName>
    <definedName name="_xlnm.Print_Area" localSheetId="1">'VON - Vedlejší a ostatní ...'!$C$4:$J$41,'VON - Vedlejší a ostatní ...'!$C$50:$J$76,'VON - Vedlejší a ostatní ...'!$C$82:$J$106,'VON - Vedlejší a ostatní ...'!$C$112:$K$152</definedName>
  </definedNames>
  <calcPr calcId="191029"/>
</workbook>
</file>

<file path=xl/calcChain.xml><?xml version="1.0" encoding="utf-8"?>
<calcChain xmlns="http://schemas.openxmlformats.org/spreadsheetml/2006/main">
  <c r="AM89" i="1" l="1"/>
  <c r="BK151" i="2" l="1"/>
  <c r="BK150" i="2" s="1"/>
  <c r="J150" i="2" s="1"/>
  <c r="J105" i="2" s="1"/>
  <c r="BI151" i="2"/>
  <c r="BH151" i="2"/>
  <c r="BG151" i="2"/>
  <c r="BF151" i="2"/>
  <c r="T151" i="2"/>
  <c r="T150" i="2" s="1"/>
  <c r="R151" i="2"/>
  <c r="R150" i="2" s="1"/>
  <c r="P151" i="2"/>
  <c r="J151" i="2"/>
  <c r="BE151" i="2" s="1"/>
  <c r="P150" i="2"/>
  <c r="BK148" i="2"/>
  <c r="BK147" i="2" s="1"/>
  <c r="J147" i="2" s="1"/>
  <c r="J104" i="2" s="1"/>
  <c r="BI148" i="2"/>
  <c r="BH148" i="2"/>
  <c r="BG148" i="2"/>
  <c r="BF148" i="2"/>
  <c r="T148" i="2"/>
  <c r="T147" i="2" s="1"/>
  <c r="R148" i="2"/>
  <c r="P148" i="2"/>
  <c r="P147" i="2" s="1"/>
  <c r="J148" i="2"/>
  <c r="BE148" i="2" s="1"/>
  <c r="R147" i="2"/>
  <c r="BK145" i="2"/>
  <c r="BI145" i="2"/>
  <c r="BH145" i="2"/>
  <c r="BG145" i="2"/>
  <c r="BF145" i="2"/>
  <c r="T145" i="2"/>
  <c r="T142" i="2" s="1"/>
  <c r="R145" i="2"/>
  <c r="P145" i="2"/>
  <c r="J145" i="2"/>
  <c r="BE145" i="2" s="1"/>
  <c r="BK143" i="2"/>
  <c r="BI143" i="2"/>
  <c r="BH143" i="2"/>
  <c r="BG143" i="2"/>
  <c r="BF143" i="2"/>
  <c r="T143" i="2"/>
  <c r="R143" i="2"/>
  <c r="P143" i="2"/>
  <c r="P142" i="2" s="1"/>
  <c r="J143" i="2"/>
  <c r="BE143" i="2" s="1"/>
  <c r="BK140" i="2"/>
  <c r="BI140" i="2"/>
  <c r="BH140" i="2"/>
  <c r="BG140" i="2"/>
  <c r="BF140" i="2"/>
  <c r="T140" i="2"/>
  <c r="R140" i="2"/>
  <c r="P140" i="2"/>
  <c r="J140" i="2"/>
  <c r="BE140" i="2" s="1"/>
  <c r="BK138" i="2"/>
  <c r="BI138" i="2"/>
  <c r="BH138" i="2"/>
  <c r="BG138" i="2"/>
  <c r="BF138" i="2"/>
  <c r="T138" i="2"/>
  <c r="R138" i="2"/>
  <c r="P138" i="2"/>
  <c r="P137" i="2" s="1"/>
  <c r="J138" i="2"/>
  <c r="BE138" i="2" s="1"/>
  <c r="BK135" i="2"/>
  <c r="BK134" i="2" s="1"/>
  <c r="J134" i="2" s="1"/>
  <c r="J101" i="2" s="1"/>
  <c r="BI135" i="2"/>
  <c r="BH135" i="2"/>
  <c r="BG135" i="2"/>
  <c r="BF135" i="2"/>
  <c r="T135" i="2"/>
  <c r="R135" i="2"/>
  <c r="R134" i="2" s="1"/>
  <c r="P135" i="2"/>
  <c r="P134" i="2" s="1"/>
  <c r="J135" i="2"/>
  <c r="BE135" i="2" s="1"/>
  <c r="T134" i="2"/>
  <c r="BK132" i="2"/>
  <c r="BI132" i="2"/>
  <c r="BH132" i="2"/>
  <c r="BG132" i="2"/>
  <c r="BF132" i="2"/>
  <c r="T132" i="2"/>
  <c r="R132" i="2"/>
  <c r="P132" i="2"/>
  <c r="J132" i="2"/>
  <c r="BE132" i="2" s="1"/>
  <c r="BK130" i="2"/>
  <c r="BI130" i="2"/>
  <c r="BH130" i="2"/>
  <c r="BG130" i="2"/>
  <c r="BF130" i="2"/>
  <c r="T130" i="2"/>
  <c r="R130" i="2"/>
  <c r="P130" i="2"/>
  <c r="P129" i="2" s="1"/>
  <c r="J130" i="2"/>
  <c r="BE130" i="2" s="1"/>
  <c r="F124" i="2"/>
  <c r="J123" i="2"/>
  <c r="F123" i="2"/>
  <c r="F121" i="2"/>
  <c r="E119" i="2"/>
  <c r="F94" i="2"/>
  <c r="J93" i="2"/>
  <c r="F93" i="2"/>
  <c r="F91" i="2"/>
  <c r="E89" i="2"/>
  <c r="J39" i="2"/>
  <c r="J38" i="2"/>
  <c r="J37" i="2"/>
  <c r="J26" i="2"/>
  <c r="E26" i="2"/>
  <c r="J124" i="2" s="1"/>
  <c r="J25" i="2"/>
  <c r="J121" i="2"/>
  <c r="E115" i="2"/>
  <c r="AN96" i="1"/>
  <c r="AN95" i="1"/>
  <c r="P128" i="2" l="1"/>
  <c r="P127" i="2" s="1"/>
  <c r="BK137" i="2"/>
  <c r="J137" i="2" s="1"/>
  <c r="J102" i="2" s="1"/>
  <c r="R129" i="2"/>
  <c r="R137" i="2"/>
  <c r="R142" i="2"/>
  <c r="T129" i="2"/>
  <c r="T137" i="2"/>
  <c r="BK129" i="2"/>
  <c r="J129" i="2" s="1"/>
  <c r="J100" i="2" s="1"/>
  <c r="F38" i="2"/>
  <c r="F39" i="2"/>
  <c r="J36" i="2"/>
  <c r="BK142" i="2"/>
  <c r="J142" i="2" s="1"/>
  <c r="J103" i="2" s="1"/>
  <c r="F37" i="2"/>
  <c r="F35" i="2"/>
  <c r="J35" i="2"/>
  <c r="R128" i="2"/>
  <c r="R127" i="2" s="1"/>
  <c r="F36" i="2"/>
  <c r="J91" i="2"/>
  <c r="J94" i="2"/>
  <c r="E85" i="2"/>
  <c r="L90" i="1"/>
  <c r="AM90" i="1"/>
  <c r="L89" i="1"/>
  <c r="AM87" i="1"/>
  <c r="L87" i="1"/>
  <c r="L85" i="1"/>
  <c r="L84" i="1"/>
  <c r="AS95" i="1"/>
  <c r="AS96" i="1"/>
  <c r="T128" i="2" l="1"/>
  <c r="T127" i="2" s="1"/>
  <c r="BK128" i="2"/>
  <c r="AS94" i="1"/>
  <c r="J128" i="2" l="1"/>
  <c r="J99" i="2" s="1"/>
  <c r="BK127" i="2"/>
  <c r="J127" i="2" s="1"/>
  <c r="J98" i="2" s="1"/>
  <c r="BA96" i="1"/>
  <c r="AW96" i="1" s="1"/>
  <c r="BD95" i="1"/>
  <c r="BD96" i="1"/>
  <c r="BB96" i="1"/>
  <c r="AX96" i="1" s="1"/>
  <c r="BA95" i="1"/>
  <c r="AW95" i="1" s="1"/>
  <c r="BC95" i="1"/>
  <c r="BB95" i="1"/>
  <c r="BC96" i="1"/>
  <c r="AY96" i="1" s="1"/>
  <c r="J32" i="2" l="1"/>
  <c r="BD94" i="1"/>
  <c r="W33" i="1" s="1"/>
  <c r="BC94" i="1"/>
  <c r="W32" i="1" s="1"/>
  <c r="BB94" i="1"/>
  <c r="W31" i="1" s="1"/>
  <c r="AU95" i="1"/>
  <c r="BA94" i="1"/>
  <c r="AX95" i="1"/>
  <c r="AU96" i="1"/>
  <c r="AZ95" i="1"/>
  <c r="AZ96" i="1"/>
  <c r="AV96" i="1" s="1"/>
  <c r="AT96" i="1" s="1"/>
  <c r="AY95" i="1"/>
  <c r="J41" i="2" l="1"/>
  <c r="AG97" i="1"/>
  <c r="AU94" i="1"/>
  <c r="AZ94" i="1"/>
  <c r="AV94" i="1" s="1"/>
  <c r="AW94" i="1"/>
  <c r="AV95" i="1"/>
  <c r="AT95" i="1" s="1"/>
  <c r="AX94" i="1"/>
  <c r="AY94" i="1"/>
  <c r="AG94" i="1" l="1"/>
  <c r="AN97" i="1"/>
  <c r="AN94" i="1" s="1"/>
  <c r="AT94" i="1"/>
  <c r="W29" i="1" l="1"/>
  <c r="AK29" i="1" s="1"/>
  <c r="AK26" i="1"/>
  <c r="AK35" i="1" l="1"/>
</calcChain>
</file>

<file path=xl/sharedStrings.xml><?xml version="1.0" encoding="utf-8"?>
<sst xmlns="http://schemas.openxmlformats.org/spreadsheetml/2006/main" count="481" uniqueCount="178">
  <si>
    <t>Export Komplet</t>
  </si>
  <si>
    <t/>
  </si>
  <si>
    <t>2.0</t>
  </si>
  <si>
    <t>False</t>
  </si>
  <si>
    <t>{fa794a3a-bab9-4014-ad9a-b4137c6c32ef}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</si>
  <si>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</si>
  <si>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</si>
  <si>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</si>
  <si>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</si>
  <si>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</si>
  <si>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</si>
  <si>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</si>
  <si>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</si>
  <si>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</si>
  <si>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</si>
  <si>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822 59</t>
  </si>
  <si>
    <t>CC-CZ:</t>
  </si>
  <si>
    <t>Místo:</t>
  </si>
  <si>
    <t xml:space="preserve"> </t>
  </si>
  <si>
    <t>Datum:</t>
  </si>
  <si>
    <t>CZ-CPV:</t>
  </si>
  <si>
    <t>CZ-CPA:</t>
  </si>
  <si>
    <t>Zadavatel:</t>
  </si>
  <si>
    <t>IČ:</t>
  </si>
  <si>
    <t>VŠB-TU Ostrava</t>
  </si>
  <si>
    <t>DIČ:</t>
  </si>
  <si>
    <t>Zhotovitel:</t>
  </si>
  <si>
    <t>Projektant:</t>
  </si>
  <si>
    <t>True</t>
  </si>
  <si>
    <t>Zpracovatel: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</si>
  <si>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</si>
  <si>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</si>
  <si>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</si>
  <si>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</si>
  <si>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</si>
  <si>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</si>
  <si>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</si>
  <si>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</si>
  <si>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</si>
  <si>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</si>
  <si>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</si>
  <si>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</si>
  <si>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</si>
  <si>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</si>
  <si>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</si>
  <si>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</si>
  <si>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</si>
  <si>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</si>
  <si>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</si>
  <si>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</si>
  <si>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</si>
  <si>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</si>
  <si>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</si>
  <si>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</si>
  <si>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</si>
  <si>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</si>
  <si>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</si>
  <si>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</si>
  <si>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</si>
  <si>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</si>
  <si>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</si>
  <si>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</si>
  <si>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</si>
  <si>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</si>
  <si>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</si>
  <si>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</si>
  <si>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</si>
  <si>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</si>
  <si>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</si>
  <si>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</si>
  <si>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</si>
  <si>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</si>
  <si>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</si>
  <si>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</si>
  <si>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</si>
  <si>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</si>
  <si>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</si>
  <si>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</si>
  <si>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{47105871-758d-4f9c-8c19-a403aa4b2681}</t>
  </si>
  <si>
    <t>2</t>
  </si>
  <si>
    <t>{90a7cc49-044b-4a83-8398-a30084d1260b}</t>
  </si>
  <si>
    <t>{92773aa7-f952-4580-8e29-c1e22c0ab2db}</t>
  </si>
  <si>
    <t>KRYCÍ LIST SOUPISU PRACÍ</t>
  </si>
  <si>
    <t>Soupis:</t>
  </si>
  <si>
    <t xml:space="preserve">VON - Vedlejší a ostatní náklady </t>
  </si>
  <si>
    <t>REKAPITULACE ČLENĚNÍ SOUPISU PRACÍ</t>
  </si>
  <si>
    <t>Kód dílu - Popis</t>
  </si>
  <si>
    <t>Cena celkem [CZK]</t>
  </si>
  <si>
    <t>Náklady ze soupisu prací</t>
  </si>
  <si>
    <t>-1</t>
  </si>
  <si>
    <t>VRN - VRN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</si>
  <si>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</si>
  <si>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</si>
  <si>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</si>
  <si>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</si>
  <si>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</si>
  <si>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</si>
  <si>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</si>
  <si>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</si>
  <si>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</si>
  <si>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</si>
  <si>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</si>
  <si>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</si>
  <si>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</si>
  <si>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</si>
  <si>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</si>
  <si>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</si>
  <si>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</si>
  <si>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</si>
  <si>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</si>
  <si>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</si>
  <si>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</si>
  <si>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</si>
  <si>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</si>
  <si>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</si>
  <si>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</si>
  <si>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013244000</t>
  </si>
  <si>
    <t>Dokumentace dílenská pro realizaci stavby</t>
  </si>
  <si>
    <t>kpl.</t>
  </si>
  <si>
    <t>CS ÚRS 2020 01</t>
  </si>
  <si>
    <t>1024</t>
  </si>
  <si>
    <t>1900577095</t>
  </si>
  <si>
    <t>P</t>
  </si>
  <si>
    <t>Poznámka k položce:_x000D_
V jednotkové ceně zahrnuty náklady na vypracování :_x000D_
-prováděcí / dílenské dokumentace pro provedení stavby vč. potřebných detailů_x000D_
VEŠKERÉ FORMY A PŘEDÁNÍ SE ŘÍDÍ PODMÍNKAMI ZADÁVACÍ DOKUMENTACE STAVBY</t>
  </si>
  <si>
    <t>013254000</t>
  </si>
  <si>
    <t>Dokumentace skutečného provedení stavby</t>
  </si>
  <si>
    <t>1956686319</t>
  </si>
  <si>
    <t>Poznámka k položce:_x000D_
VEŠKERÉ FORMY A PŘEDÁNÍ SE ŘÍDÍ PODMÍNKAMI ZADÁVACÍ DOKUMENTACE STAVBY</t>
  </si>
  <si>
    <t>VRN2</t>
  </si>
  <si>
    <t>Příprava staveniště</t>
  </si>
  <si>
    <t>3</t>
  </si>
  <si>
    <t>020001000</t>
  </si>
  <si>
    <t xml:space="preserve">Příprava staveniště </t>
  </si>
  <si>
    <t>-112410445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</si>
  <si>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</si>
  <si>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</si>
  <si>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</si>
  <si>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4</t>
  </si>
  <si>
    <t>030001000</t>
  </si>
  <si>
    <t xml:space="preserve">Zařízení staveniště </t>
  </si>
  <si>
    <t>33095846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</si>
  <si>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</si>
  <si>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039002000</t>
  </si>
  <si>
    <t>Zrušení zařízení staveniště</t>
  </si>
  <si>
    <t>1729393402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</si>
  <si>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</si>
  <si>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</si>
  <si>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</si>
  <si>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6</t>
  </si>
  <si>
    <t>043103000</t>
  </si>
  <si>
    <t>Zkoušky bez rozlišení</t>
  </si>
  <si>
    <t>50374828</t>
  </si>
  <si>
    <t xml:space="preserve">Poznámka k položce:_x000D_
Provedení všech zkoušek a revizí předepsaných projektovou a zadávací dokumentací, platnými normami, návodů k obsluze - (neuvedených v jednotlivých soupisech prací) </t>
  </si>
  <si>
    <t>7</t>
  </si>
  <si>
    <t>045002000</t>
  </si>
  <si>
    <t xml:space="preserve">Kompletační a koordinační činnost </t>
  </si>
  <si>
    <t>2012176669</t>
  </si>
  <si>
    <t>Poznámka k položce:_x000D_
-příprava předávací dokumentace dle ZD_x000D_
-ostatní kompletační činnost</t>
  </si>
  <si>
    <t>VRN7</t>
  </si>
  <si>
    <t>Provozní vlivy</t>
  </si>
  <si>
    <t>8</t>
  </si>
  <si>
    <t>071103000</t>
  </si>
  <si>
    <t>Provoz investora</t>
  </si>
  <si>
    <t>-419341240</t>
  </si>
  <si>
    <t>Poznámka k položce:_x000D_
Náklady související se ztíženými podmínkami při provádění díla v závislosti na okolním provozu (pro práce prováděné za nepřerušeného nebo omezeného provozu v dotčených objektech nebo samotném areálu)_x000D_
(+ případná ochrana a zakrytí určených prvků a konstrukcí - ZABEZPEČENÍ PŘED POŠKOZENÍM STAVEBNÍ ČINNOSTÍ)</t>
  </si>
  <si>
    <t>VRN9</t>
  </si>
  <si>
    <t>Ostatní náklady</t>
  </si>
  <si>
    <t>9</t>
  </si>
  <si>
    <t>090001000</t>
  </si>
  <si>
    <t>1534652989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</si>
  <si>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-------------------------------------------------------------------------------------------------------------------_x000D_
-ostatní, jinde neuvedené, náklady potřebné k provedení a předání díla objednateli _ dle PD a TZ</t>
  </si>
  <si>
    <t>VON</t>
  </si>
  <si>
    <t xml:space="preserve">Vedlejší a ostatní náklady </t>
  </si>
  <si>
    <t>Přípojka VN energocentra</t>
  </si>
  <si>
    <t>IO01</t>
  </si>
  <si>
    <t>PS01</t>
  </si>
  <si>
    <t>Elektroinstalace</t>
  </si>
  <si>
    <t>Propoj VN Spínací stanice - Energocentrum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</si>
</sst>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1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10"/>
      <color rgb="FF00336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Protection="1"/>
    <xf numFmtId="0" fontId="21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3" fillId="0" borderId="3" xfId="0" applyFont="1" applyBorder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19" xfId="0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3" xfId="0" applyFont="1" applyBorder="1" applyAlignment="1">
      <alignment vertical="center"/>
    </xf>
    <xf numFmtId="0" fontId="24" fillId="0" borderId="19" xfId="0" applyFont="1" applyBorder="1" applyAlignment="1">
      <alignment horizontal="left" vertical="center"/>
    </xf>
    <xf numFmtId="0" fontId="24" fillId="0" borderId="19" xfId="0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6" fillId="0" borderId="0" xfId="0" applyNumberFormat="1" applyFont="1" applyAlignment="1"/>
    <xf numFmtId="166" fontId="25" fillId="0" borderId="12" xfId="0" applyNumberFormat="1" applyFont="1" applyBorder="1" applyAlignment="1"/>
    <xf numFmtId="166" fontId="25" fillId="0" borderId="13" xfId="0" applyNumberFormat="1" applyFont="1" applyBorder="1" applyAlignment="1"/>
    <xf numFmtId="4" fontId="26" fillId="0" borderId="0" xfId="0" applyNumberFormat="1" applyFont="1" applyAlignment="1">
      <alignment vertical="center"/>
    </xf>
    <xf numFmtId="0" fontId="27" fillId="0" borderId="0" xfId="0" applyFont="1" applyAlignment="1"/>
    <xf numFmtId="0" fontId="27" fillId="0" borderId="3" xfId="0" applyFont="1" applyBorder="1" applyAlignment="1"/>
    <xf numFmtId="0" fontId="27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" fontId="23" fillId="0" borderId="0" xfId="0" applyNumberFormat="1" applyFont="1" applyAlignment="1"/>
    <xf numFmtId="0" fontId="27" fillId="0" borderId="14" xfId="0" applyFont="1" applyBorder="1" applyAlignment="1"/>
    <xf numFmtId="0" fontId="27" fillId="0" borderId="0" xfId="0" applyFont="1" applyBorder="1" applyAlignment="1"/>
    <xf numFmtId="166" fontId="27" fillId="0" borderId="0" xfId="0" applyNumberFormat="1" applyFont="1" applyBorder="1" applyAlignment="1"/>
    <xf numFmtId="166" fontId="27" fillId="0" borderId="15" xfId="0" applyNumberFormat="1" applyFont="1" applyBorder="1" applyAlignment="1"/>
    <xf numFmtId="0" fontId="27" fillId="0" borderId="0" xfId="0" applyFont="1" applyAlignment="1">
      <alignment horizontal="center"/>
    </xf>
    <xf numFmtId="4" fontId="27" fillId="0" borderId="0" xfId="0" applyNumberFormat="1" applyFont="1" applyAlignment="1">
      <alignment vertical="center"/>
    </xf>
    <xf numFmtId="0" fontId="24" fillId="0" borderId="0" xfId="0" applyFont="1" applyAlignment="1">
      <alignment horizontal="left"/>
    </xf>
    <xf numFmtId="4" fontId="24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4" fillId="0" borderId="20" xfId="0" applyFont="1" applyBorder="1" applyAlignment="1" applyProtection="1">
      <alignment horizontal="center" vertical="center"/>
      <protection locked="0"/>
    </xf>
    <xf numFmtId="49" fontId="14" fillId="0" borderId="20" xfId="0" applyNumberFormat="1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left" vertical="center" wrapText="1"/>
      <protection locked="0"/>
    </xf>
    <xf numFmtId="0" fontId="14" fillId="0" borderId="20" xfId="0" applyFont="1" applyBorder="1" applyAlignment="1" applyProtection="1">
      <alignment horizontal="center" vertical="center" wrapText="1"/>
      <protection locked="0"/>
    </xf>
    <xf numFmtId="167" fontId="14" fillId="0" borderId="20" xfId="0" applyNumberFormat="1" applyFont="1" applyBorder="1" applyAlignment="1" applyProtection="1">
      <alignment vertical="center"/>
      <protection locked="0"/>
    </xf>
    <xf numFmtId="4" fontId="14" fillId="0" borderId="20" xfId="0" applyNumberFormat="1" applyFont="1" applyBorder="1" applyAlignment="1" applyProtection="1">
      <alignment vertical="center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8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4" fillId="4" borderId="6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0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BI/Reko%20venkovn&#237;ch%20ploch%20FBI/PD/I.%20ETAPA%20SO01+SO03/Rozpo&#269;et/3495-Rozpo&#269;et%20SO-01_2021-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D.1.1 - Architektonicko-s..."/>
      <sheetName val="D.1.4.2 - Odvodnění"/>
      <sheetName val="D.1.4.3 - Silnoproudá ele..."/>
      <sheetName val="D.1.4.4 - Slaboproudá zař..."/>
      <sheetName val="VON - Vedlejší a ostatní ..."/>
    </sheetNames>
    <sheetDataSet>
      <sheetData sheetId="0">
        <row r="6">
          <cell r="K6" t="str">
            <v>STAVEBNÍ ÚPRAVY ZPEVNĚNÝCH PLOCH AREÁLU FBI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L114" sqref="AL114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8" t="s">
        <v>0</v>
      </c>
      <c r="AZ1" s="8" t="s">
        <v>1</v>
      </c>
      <c r="BA1" s="8" t="s">
        <v>2</v>
      </c>
      <c r="BB1" s="8" t="s">
        <v>1</v>
      </c>
      <c r="BT1" s="8" t="s">
        <v>3</v>
      </c>
      <c r="BU1" s="8" t="s">
        <v>3</v>
      </c>
      <c r="BV1" s="8" t="s">
        <v>4</v>
      </c>
    </row>
    <row r="2" spans="1:74" s="1" customFormat="1" ht="36.950000000000003" customHeight="1" x14ac:dyDescent="0.2">
      <c r="AR2" s="185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9" t="s">
        <v>6</v>
      </c>
      <c r="BT2" s="9" t="s">
        <v>7</v>
      </c>
    </row>
    <row r="3" spans="1:74" s="1" customFormat="1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4.95" customHeight="1" x14ac:dyDescent="0.2">
      <c r="B4" s="12"/>
      <c r="D4" s="13" t="s">
        <v>9</v>
      </c>
      <c r="AR4" s="12"/>
      <c r="AS4" s="14" t="s">
        <v>10</v>
      </c>
      <c r="BS4" s="9" t="s">
        <v>11</v>
      </c>
    </row>
    <row r="5" spans="1:74" s="1" customFormat="1" ht="12" customHeight="1" x14ac:dyDescent="0.2">
      <c r="B5" s="12"/>
      <c r="D5" s="15" t="s">
        <v>12</v>
      </c>
      <c r="K5" s="189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K5" s="186"/>
      <c r="AL5" s="186"/>
      <c r="AM5" s="186"/>
      <c r="AN5" s="186"/>
      <c r="AO5" s="186"/>
      <c r="AR5" s="12"/>
      <c r="BS5" s="9" t="s">
        <v>6</v>
      </c>
    </row>
    <row r="6" spans="1:74" s="1" customFormat="1" ht="36.950000000000003" customHeight="1" x14ac:dyDescent="0.2">
      <c r="B6" s="12"/>
      <c r="D6" s="17" t="s">
        <v>13</v>
      </c>
      <c r="K6" s="190" t="s">
        <v>177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K6" s="186"/>
      <c r="AL6" s="186"/>
      <c r="AM6" s="186"/>
      <c r="AN6" s="186"/>
      <c r="AO6" s="186"/>
      <c r="AR6" s="12"/>
      <c r="BS6" s="9" t="s">
        <v>6</v>
      </c>
    </row>
    <row r="7" spans="1:74" s="1" customFormat="1" ht="12" customHeight="1" x14ac:dyDescent="0.2">
      <c r="B7" s="12"/>
      <c r="D7" s="18" t="s">
        <v>14</v>
      </c>
      <c r="K7" s="16"/>
      <c r="AK7" s="18" t="s">
        <v>16</v>
      </c>
      <c r="AN7" s="16"/>
      <c r="AR7" s="12"/>
      <c r="BS7" s="9" t="s">
        <v>6</v>
      </c>
    </row>
    <row r="8" spans="1:74" s="1" customFormat="1" ht="12" customHeight="1" x14ac:dyDescent="0.2">
      <c r="B8" s="12"/>
      <c r="D8" s="18" t="s">
        <v>17</v>
      </c>
      <c r="K8" s="16" t="s">
        <v>18</v>
      </c>
      <c r="AK8" s="18" t="s">
        <v>19</v>
      </c>
      <c r="AN8" s="81"/>
      <c r="AR8" s="12"/>
      <c r="BS8" s="9" t="s">
        <v>6</v>
      </c>
    </row>
    <row r="9" spans="1:74" s="1" customFormat="1" ht="29.25" customHeight="1" x14ac:dyDescent="0.2">
      <c r="B9" s="12"/>
      <c r="D9" s="15" t="s">
        <v>20</v>
      </c>
      <c r="K9" s="19"/>
      <c r="AK9" s="15" t="s">
        <v>21</v>
      </c>
      <c r="AN9" s="19"/>
      <c r="AR9" s="12"/>
      <c r="BS9" s="9" t="s">
        <v>6</v>
      </c>
    </row>
    <row r="10" spans="1:74" s="1" customFormat="1" ht="12" customHeight="1" x14ac:dyDescent="0.2">
      <c r="B10" s="12"/>
      <c r="D10" s="18" t="s">
        <v>22</v>
      </c>
      <c r="AK10" s="18" t="s">
        <v>23</v>
      </c>
      <c r="AN10" s="16" t="s">
        <v>1</v>
      </c>
      <c r="AR10" s="12"/>
      <c r="BS10" s="9" t="s">
        <v>6</v>
      </c>
    </row>
    <row r="11" spans="1:74" s="1" customFormat="1" ht="18.399999999999999" customHeight="1" x14ac:dyDescent="0.2">
      <c r="B11" s="12"/>
      <c r="E11" s="16" t="s">
        <v>24</v>
      </c>
      <c r="AK11" s="18" t="s">
        <v>25</v>
      </c>
      <c r="AN11" s="16" t="s">
        <v>1</v>
      </c>
      <c r="AR11" s="12"/>
      <c r="BS11" s="9" t="s">
        <v>6</v>
      </c>
    </row>
    <row r="12" spans="1:74" s="1" customFormat="1" ht="6.95" customHeight="1" x14ac:dyDescent="0.2">
      <c r="B12" s="12"/>
      <c r="AR12" s="12"/>
      <c r="BS12" s="9" t="s">
        <v>6</v>
      </c>
    </row>
    <row r="13" spans="1:74" s="1" customFormat="1" ht="12" customHeight="1" x14ac:dyDescent="0.2">
      <c r="B13" s="12"/>
      <c r="D13" s="18" t="s">
        <v>26</v>
      </c>
      <c r="AK13" s="18" t="s">
        <v>23</v>
      </c>
      <c r="AN13" s="16" t="s">
        <v>1</v>
      </c>
      <c r="AR13" s="12"/>
      <c r="BS13" s="9" t="s">
        <v>6</v>
      </c>
    </row>
    <row r="14" spans="1:74" ht="12.75" x14ac:dyDescent="0.2">
      <c r="B14" s="12"/>
      <c r="E14" s="16"/>
      <c r="AK14" s="18" t="s">
        <v>25</v>
      </c>
      <c r="AN14" s="16" t="s">
        <v>1</v>
      </c>
      <c r="AR14" s="12"/>
      <c r="BS14" s="9" t="s">
        <v>6</v>
      </c>
    </row>
    <row r="15" spans="1:74" s="1" customFormat="1" ht="6.95" customHeight="1" x14ac:dyDescent="0.2">
      <c r="B15" s="12"/>
      <c r="AR15" s="12"/>
      <c r="BS15" s="9" t="s">
        <v>3</v>
      </c>
    </row>
    <row r="16" spans="1:74" s="1" customFormat="1" ht="12" customHeight="1" x14ac:dyDescent="0.2">
      <c r="B16" s="12"/>
      <c r="D16" s="18" t="s">
        <v>27</v>
      </c>
      <c r="AK16" s="18" t="s">
        <v>23</v>
      </c>
      <c r="AN16" s="16" t="s">
        <v>1</v>
      </c>
      <c r="AR16" s="12"/>
      <c r="BS16" s="9" t="s">
        <v>3</v>
      </c>
    </row>
    <row r="17" spans="1:71" s="1" customFormat="1" ht="18.399999999999999" customHeight="1" x14ac:dyDescent="0.2">
      <c r="B17" s="12"/>
      <c r="E17" s="16"/>
      <c r="AK17" s="18" t="s">
        <v>25</v>
      </c>
      <c r="AN17" s="16" t="s">
        <v>1</v>
      </c>
      <c r="AR17" s="12"/>
      <c r="BS17" s="9" t="s">
        <v>28</v>
      </c>
    </row>
    <row r="18" spans="1:71" s="1" customFormat="1" ht="6.95" customHeight="1" x14ac:dyDescent="0.2">
      <c r="B18" s="12"/>
      <c r="AR18" s="12"/>
      <c r="BS18" s="9" t="s">
        <v>6</v>
      </c>
    </row>
    <row r="19" spans="1:71" s="1" customFormat="1" ht="12" customHeight="1" x14ac:dyDescent="0.2">
      <c r="B19" s="12"/>
      <c r="D19" s="18" t="s">
        <v>29</v>
      </c>
      <c r="AK19" s="18" t="s">
        <v>23</v>
      </c>
      <c r="AN19" s="16" t="s">
        <v>1</v>
      </c>
      <c r="AR19" s="12"/>
      <c r="BS19" s="9" t="s">
        <v>6</v>
      </c>
    </row>
    <row r="20" spans="1:71" s="1" customFormat="1" ht="18.399999999999999" customHeight="1" x14ac:dyDescent="0.2">
      <c r="B20" s="12"/>
      <c r="E20" s="16" t="s">
        <v>18</v>
      </c>
      <c r="AK20" s="18" t="s">
        <v>25</v>
      </c>
      <c r="AN20" s="16" t="s">
        <v>1</v>
      </c>
      <c r="AR20" s="12"/>
      <c r="BS20" s="9" t="s">
        <v>28</v>
      </c>
    </row>
    <row r="21" spans="1:71" s="1" customFormat="1" ht="6.95" customHeight="1" x14ac:dyDescent="0.2">
      <c r="B21" s="12"/>
      <c r="AR21" s="12"/>
    </row>
    <row r="22" spans="1:71" s="1" customFormat="1" ht="12" customHeight="1" x14ac:dyDescent="0.2">
      <c r="B22" s="12"/>
      <c r="D22" s="18" t="s">
        <v>30</v>
      </c>
      <c r="AR22" s="12"/>
    </row>
    <row r="23" spans="1:71" s="1" customFormat="1" ht="71.25" customHeight="1" x14ac:dyDescent="0.2">
      <c r="B23" s="12"/>
      <c r="E23" s="191" t="s">
        <v>31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2"/>
    </row>
    <row r="24" spans="1:71" s="1" customFormat="1" ht="6.95" customHeight="1" x14ac:dyDescent="0.2">
      <c r="B24" s="12"/>
      <c r="AR24" s="12"/>
    </row>
    <row r="25" spans="1:71" s="1" customFormat="1" ht="6.95" customHeight="1" x14ac:dyDescent="0.2">
      <c r="B25" s="1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2"/>
    </row>
    <row r="26" spans="1:71" s="2" customFormat="1" ht="25.9" customHeight="1" x14ac:dyDescent="0.2">
      <c r="A26" s="21"/>
      <c r="B26" s="22"/>
      <c r="C26" s="21"/>
      <c r="D26" s="23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92">
        <f>AG94</f>
        <v>0</v>
      </c>
      <c r="AL26" s="193"/>
      <c r="AM26" s="193"/>
      <c r="AN26" s="193"/>
      <c r="AO26" s="193"/>
      <c r="AP26" s="21"/>
      <c r="AQ26" s="21"/>
      <c r="AR26" s="22"/>
      <c r="BE26" s="21"/>
    </row>
    <row r="27" spans="1:71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1"/>
    </row>
    <row r="28" spans="1:71" s="2" customFormat="1" ht="12.75" x14ac:dyDescent="0.2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194" t="s">
        <v>33</v>
      </c>
      <c r="M28" s="194"/>
      <c r="N28" s="194"/>
      <c r="O28" s="194"/>
      <c r="P28" s="194"/>
      <c r="Q28" s="21"/>
      <c r="R28" s="21"/>
      <c r="S28" s="21"/>
      <c r="T28" s="21"/>
      <c r="U28" s="21"/>
      <c r="V28" s="21"/>
      <c r="W28" s="194" t="s">
        <v>34</v>
      </c>
      <c r="X28" s="194"/>
      <c r="Y28" s="194"/>
      <c r="Z28" s="194"/>
      <c r="AA28" s="194"/>
      <c r="AB28" s="194"/>
      <c r="AC28" s="194"/>
      <c r="AD28" s="194"/>
      <c r="AE28" s="194"/>
      <c r="AF28" s="21"/>
      <c r="AG28" s="21"/>
      <c r="AH28" s="21"/>
      <c r="AI28" s="21"/>
      <c r="AJ28" s="21"/>
      <c r="AK28" s="194" t="s">
        <v>35</v>
      </c>
      <c r="AL28" s="194"/>
      <c r="AM28" s="194"/>
      <c r="AN28" s="194"/>
      <c r="AO28" s="194"/>
      <c r="AP28" s="21"/>
      <c r="AQ28" s="21"/>
      <c r="AR28" s="22"/>
      <c r="BE28" s="21"/>
    </row>
    <row r="29" spans="1:71" s="3" customFormat="1" ht="14.45" customHeight="1" x14ac:dyDescent="0.2">
      <c r="B29" s="25"/>
      <c r="D29" s="18" t="s">
        <v>36</v>
      </c>
      <c r="F29" s="18" t="s">
        <v>37</v>
      </c>
      <c r="L29" s="178">
        <v>0.21</v>
      </c>
      <c r="M29" s="179"/>
      <c r="N29" s="179"/>
      <c r="O29" s="179"/>
      <c r="P29" s="179"/>
      <c r="W29" s="180">
        <f>AG94</f>
        <v>0</v>
      </c>
      <c r="X29" s="179"/>
      <c r="Y29" s="179"/>
      <c r="Z29" s="179"/>
      <c r="AA29" s="179"/>
      <c r="AB29" s="179"/>
      <c r="AC29" s="179"/>
      <c r="AD29" s="179"/>
      <c r="AE29" s="179"/>
      <c r="AK29" s="180">
        <f>W29*0.21</f>
        <v>0</v>
      </c>
      <c r="AL29" s="179"/>
      <c r="AM29" s="179"/>
      <c r="AN29" s="179"/>
      <c r="AO29" s="179"/>
      <c r="AR29" s="25"/>
    </row>
    <row r="30" spans="1:71" s="3" customFormat="1" ht="14.45" customHeight="1" x14ac:dyDescent="0.2">
      <c r="B30" s="25"/>
      <c r="F30" s="18" t="s">
        <v>38</v>
      </c>
      <c r="L30" s="178">
        <v>0.15</v>
      </c>
      <c r="M30" s="179"/>
      <c r="N30" s="179"/>
      <c r="O30" s="179"/>
      <c r="P30" s="179"/>
      <c r="W30" s="180"/>
      <c r="X30" s="179"/>
      <c r="Y30" s="179"/>
      <c r="Z30" s="179"/>
      <c r="AA30" s="179"/>
      <c r="AB30" s="179"/>
      <c r="AC30" s="179"/>
      <c r="AD30" s="179"/>
      <c r="AE30" s="179"/>
      <c r="AK30" s="180"/>
      <c r="AL30" s="179"/>
      <c r="AM30" s="179"/>
      <c r="AN30" s="179"/>
      <c r="AO30" s="179"/>
      <c r="AR30" s="25"/>
    </row>
    <row r="31" spans="1:71" s="3" customFormat="1" ht="14.45" hidden="1" customHeight="1" x14ac:dyDescent="0.2">
      <c r="B31" s="25"/>
      <c r="F31" s="18" t="s">
        <v>39</v>
      </c>
      <c r="L31" s="178">
        <v>0.21</v>
      </c>
      <c r="M31" s="179"/>
      <c r="N31" s="179"/>
      <c r="O31" s="179"/>
      <c r="P31" s="179"/>
      <c r="W31" s="180" t="e">
        <f>ROUND(BB94, 2)</f>
        <v>#REF!</v>
      </c>
      <c r="X31" s="179"/>
      <c r="Y31" s="179"/>
      <c r="Z31" s="179"/>
      <c r="AA31" s="179"/>
      <c r="AB31" s="179"/>
      <c r="AC31" s="179"/>
      <c r="AD31" s="179"/>
      <c r="AE31" s="179"/>
      <c r="AK31" s="180">
        <v>0</v>
      </c>
      <c r="AL31" s="179"/>
      <c r="AM31" s="179"/>
      <c r="AN31" s="179"/>
      <c r="AO31" s="179"/>
      <c r="AR31" s="25"/>
    </row>
    <row r="32" spans="1:71" s="3" customFormat="1" ht="14.45" hidden="1" customHeight="1" x14ac:dyDescent="0.2">
      <c r="B32" s="25"/>
      <c r="F32" s="18" t="s">
        <v>40</v>
      </c>
      <c r="L32" s="178">
        <v>0.15</v>
      </c>
      <c r="M32" s="179"/>
      <c r="N32" s="179"/>
      <c r="O32" s="179"/>
      <c r="P32" s="179"/>
      <c r="W32" s="180" t="e">
        <f>ROUND(BC94, 2)</f>
        <v>#REF!</v>
      </c>
      <c r="X32" s="179"/>
      <c r="Y32" s="179"/>
      <c r="Z32" s="179"/>
      <c r="AA32" s="179"/>
      <c r="AB32" s="179"/>
      <c r="AC32" s="179"/>
      <c r="AD32" s="179"/>
      <c r="AE32" s="179"/>
      <c r="AK32" s="180">
        <v>0</v>
      </c>
      <c r="AL32" s="179"/>
      <c r="AM32" s="179"/>
      <c r="AN32" s="179"/>
      <c r="AO32" s="179"/>
      <c r="AR32" s="25"/>
    </row>
    <row r="33" spans="1:57" s="3" customFormat="1" ht="14.45" hidden="1" customHeight="1" x14ac:dyDescent="0.2">
      <c r="B33" s="25"/>
      <c r="F33" s="18" t="s">
        <v>41</v>
      </c>
      <c r="L33" s="178">
        <v>0</v>
      </c>
      <c r="M33" s="179"/>
      <c r="N33" s="179"/>
      <c r="O33" s="179"/>
      <c r="P33" s="179"/>
      <c r="W33" s="180" t="e">
        <f>ROUND(BD94, 2)</f>
        <v>#REF!</v>
      </c>
      <c r="X33" s="179"/>
      <c r="Y33" s="179"/>
      <c r="Z33" s="179"/>
      <c r="AA33" s="179"/>
      <c r="AB33" s="179"/>
      <c r="AC33" s="179"/>
      <c r="AD33" s="179"/>
      <c r="AE33" s="179"/>
      <c r="AK33" s="180">
        <v>0</v>
      </c>
      <c r="AL33" s="179"/>
      <c r="AM33" s="179"/>
      <c r="AN33" s="179"/>
      <c r="AO33" s="179"/>
      <c r="AR33" s="25"/>
    </row>
    <row r="34" spans="1:57" s="2" customFormat="1" ht="6.95" customHeight="1" x14ac:dyDescent="0.2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1"/>
    </row>
    <row r="35" spans="1:57" s="2" customFormat="1" ht="25.9" customHeight="1" x14ac:dyDescent="0.2">
      <c r="A35" s="21"/>
      <c r="B35" s="22"/>
      <c r="C35" s="26"/>
      <c r="D35" s="27" t="s">
        <v>42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43</v>
      </c>
      <c r="U35" s="28"/>
      <c r="V35" s="28"/>
      <c r="W35" s="28"/>
      <c r="X35" s="184" t="s">
        <v>44</v>
      </c>
      <c r="Y35" s="182"/>
      <c r="Z35" s="182"/>
      <c r="AA35" s="182"/>
      <c r="AB35" s="182"/>
      <c r="AC35" s="28"/>
      <c r="AD35" s="28"/>
      <c r="AE35" s="28"/>
      <c r="AF35" s="28"/>
      <c r="AG35" s="28"/>
      <c r="AH35" s="28"/>
      <c r="AI35" s="28"/>
      <c r="AJ35" s="28"/>
      <c r="AK35" s="181">
        <f>SUM(AK26:AK33)</f>
        <v>0</v>
      </c>
      <c r="AL35" s="182"/>
      <c r="AM35" s="182"/>
      <c r="AN35" s="182"/>
      <c r="AO35" s="183"/>
      <c r="AP35" s="26"/>
      <c r="AQ35" s="26"/>
      <c r="AR35" s="22"/>
      <c r="BE35" s="21"/>
    </row>
    <row r="36" spans="1:57" s="2" customFormat="1" ht="6.95" customHeight="1" x14ac:dyDescent="0.2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 x14ac:dyDescent="0.2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 x14ac:dyDescent="0.2">
      <c r="B38" s="12"/>
      <c r="AR38" s="12"/>
    </row>
    <row r="39" spans="1:57" s="1" customFormat="1" ht="14.45" customHeight="1" x14ac:dyDescent="0.2">
      <c r="B39" s="12"/>
      <c r="AR39" s="12"/>
    </row>
    <row r="40" spans="1:57" s="1" customFormat="1" ht="14.45" customHeight="1" x14ac:dyDescent="0.2">
      <c r="B40" s="12"/>
      <c r="AR40" s="12"/>
    </row>
    <row r="41" spans="1:57" s="1" customFormat="1" ht="14.45" customHeight="1" x14ac:dyDescent="0.2">
      <c r="B41" s="12"/>
      <c r="AR41" s="12"/>
    </row>
    <row r="42" spans="1:57" s="1" customFormat="1" ht="14.45" customHeight="1" x14ac:dyDescent="0.2">
      <c r="B42" s="12"/>
      <c r="AR42" s="12"/>
    </row>
    <row r="43" spans="1:57" s="1" customFormat="1" ht="14.45" customHeight="1" x14ac:dyDescent="0.2">
      <c r="B43" s="12"/>
      <c r="AR43" s="12"/>
    </row>
    <row r="44" spans="1:57" s="1" customFormat="1" ht="14.45" customHeight="1" x14ac:dyDescent="0.2">
      <c r="B44" s="12"/>
      <c r="AR44" s="12"/>
    </row>
    <row r="45" spans="1:57" s="1" customFormat="1" ht="14.45" customHeight="1" x14ac:dyDescent="0.2">
      <c r="B45" s="12"/>
      <c r="AR45" s="12"/>
    </row>
    <row r="46" spans="1:57" s="1" customFormat="1" ht="14.45" customHeight="1" x14ac:dyDescent="0.2">
      <c r="B46" s="12"/>
      <c r="AR46" s="12"/>
    </row>
    <row r="47" spans="1:57" s="1" customFormat="1" ht="14.45" customHeight="1" x14ac:dyDescent="0.2">
      <c r="B47" s="12"/>
      <c r="AR47" s="12"/>
    </row>
    <row r="48" spans="1:57" s="1" customFormat="1" ht="14.45" customHeight="1" x14ac:dyDescent="0.2">
      <c r="B48" s="12"/>
      <c r="AR48" s="12"/>
    </row>
    <row r="49" spans="1:57" s="2" customFormat="1" ht="14.45" customHeight="1" x14ac:dyDescent="0.2">
      <c r="B49" s="30"/>
      <c r="D49" s="31" t="s">
        <v>45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46</v>
      </c>
      <c r="AI49" s="32"/>
      <c r="AJ49" s="32"/>
      <c r="AK49" s="32"/>
      <c r="AL49" s="32"/>
      <c r="AM49" s="32"/>
      <c r="AN49" s="32"/>
      <c r="AO49" s="32"/>
      <c r="AR49" s="30"/>
    </row>
    <row r="50" spans="1:57" x14ac:dyDescent="0.2">
      <c r="B50" s="12"/>
      <c r="AR50" s="12"/>
    </row>
    <row r="51" spans="1:57" x14ac:dyDescent="0.2">
      <c r="B51" s="12"/>
      <c r="AR51" s="12"/>
    </row>
    <row r="52" spans="1:57" x14ac:dyDescent="0.2">
      <c r="B52" s="12"/>
      <c r="AR52" s="12"/>
    </row>
    <row r="53" spans="1:57" x14ac:dyDescent="0.2">
      <c r="B53" s="12"/>
      <c r="AR53" s="12"/>
    </row>
    <row r="54" spans="1:57" x14ac:dyDescent="0.2">
      <c r="B54" s="12"/>
      <c r="AR54" s="12"/>
    </row>
    <row r="55" spans="1:57" x14ac:dyDescent="0.2">
      <c r="B55" s="12"/>
      <c r="AR55" s="12"/>
    </row>
    <row r="56" spans="1:57" x14ac:dyDescent="0.2">
      <c r="B56" s="12"/>
      <c r="AR56" s="12"/>
    </row>
    <row r="57" spans="1:57" x14ac:dyDescent="0.2">
      <c r="B57" s="12"/>
      <c r="AR57" s="12"/>
    </row>
    <row r="58" spans="1:57" x14ac:dyDescent="0.2">
      <c r="B58" s="12"/>
      <c r="AR58" s="12"/>
    </row>
    <row r="59" spans="1:57" x14ac:dyDescent="0.2">
      <c r="B59" s="12"/>
      <c r="AR59" s="12"/>
    </row>
    <row r="60" spans="1:57" s="2" customFormat="1" ht="12.75" x14ac:dyDescent="0.2">
      <c r="A60" s="21"/>
      <c r="B60" s="22"/>
      <c r="C60" s="21"/>
      <c r="D60" s="33" t="s">
        <v>47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48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47</v>
      </c>
      <c r="AI60" s="24"/>
      <c r="AJ60" s="24"/>
      <c r="AK60" s="24"/>
      <c r="AL60" s="24"/>
      <c r="AM60" s="33" t="s">
        <v>48</v>
      </c>
      <c r="AN60" s="24"/>
      <c r="AO60" s="24"/>
      <c r="AP60" s="21"/>
      <c r="AQ60" s="21"/>
      <c r="AR60" s="22"/>
      <c r="BE60" s="21"/>
    </row>
    <row r="61" spans="1:57" x14ac:dyDescent="0.2">
      <c r="B61" s="12"/>
      <c r="AR61" s="12"/>
    </row>
    <row r="62" spans="1:57" x14ac:dyDescent="0.2">
      <c r="B62" s="12"/>
      <c r="AR62" s="12"/>
    </row>
    <row r="63" spans="1:57" x14ac:dyDescent="0.2">
      <c r="B63" s="12"/>
      <c r="AR63" s="12"/>
    </row>
    <row r="64" spans="1:57" s="2" customFormat="1" ht="12.75" x14ac:dyDescent="0.2">
      <c r="A64" s="21"/>
      <c r="B64" s="22"/>
      <c r="C64" s="21"/>
      <c r="D64" s="31" t="s">
        <v>49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50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 x14ac:dyDescent="0.2">
      <c r="B65" s="12"/>
      <c r="AR65" s="12"/>
    </row>
    <row r="66" spans="1:57" x14ac:dyDescent="0.2">
      <c r="B66" s="12"/>
      <c r="AR66" s="12"/>
    </row>
    <row r="67" spans="1:57" x14ac:dyDescent="0.2">
      <c r="B67" s="12"/>
      <c r="AR67" s="12"/>
    </row>
    <row r="68" spans="1:57" x14ac:dyDescent="0.2">
      <c r="B68" s="12"/>
      <c r="AR68" s="12"/>
    </row>
    <row r="69" spans="1:57" x14ac:dyDescent="0.2">
      <c r="B69" s="12"/>
      <c r="AR69" s="12"/>
    </row>
    <row r="70" spans="1:57" x14ac:dyDescent="0.2">
      <c r="B70" s="12"/>
      <c r="AR70" s="12"/>
    </row>
    <row r="71" spans="1:57" x14ac:dyDescent="0.2">
      <c r="B71" s="12"/>
      <c r="AR71" s="12"/>
    </row>
    <row r="72" spans="1:57" x14ac:dyDescent="0.2">
      <c r="B72" s="12"/>
      <c r="AR72" s="12"/>
    </row>
    <row r="73" spans="1:57" x14ac:dyDescent="0.2">
      <c r="B73" s="12"/>
      <c r="AR73" s="12"/>
    </row>
    <row r="74" spans="1:57" x14ac:dyDescent="0.2">
      <c r="B74" s="12"/>
      <c r="AR74" s="12"/>
    </row>
    <row r="75" spans="1:57" s="2" customFormat="1" ht="12.75" x14ac:dyDescent="0.2">
      <c r="A75" s="21"/>
      <c r="B75" s="22"/>
      <c r="C75" s="21"/>
      <c r="D75" s="33" t="s">
        <v>47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48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47</v>
      </c>
      <c r="AI75" s="24"/>
      <c r="AJ75" s="24"/>
      <c r="AK75" s="24"/>
      <c r="AL75" s="24"/>
      <c r="AM75" s="33" t="s">
        <v>48</v>
      </c>
      <c r="AN75" s="24"/>
      <c r="AO75" s="24"/>
      <c r="AP75" s="21"/>
      <c r="AQ75" s="21"/>
      <c r="AR75" s="22"/>
      <c r="BE75" s="21"/>
    </row>
    <row r="76" spans="1:57" s="2" customFormat="1" x14ac:dyDescent="0.2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 x14ac:dyDescent="0.2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1" s="2" customFormat="1" ht="6.95" customHeight="1" x14ac:dyDescent="0.2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1" s="2" customFormat="1" ht="24.95" customHeight="1" x14ac:dyDescent="0.2">
      <c r="A82" s="21"/>
      <c r="B82" s="22"/>
      <c r="C82" s="13" t="s">
        <v>51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1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1" s="4" customFormat="1" ht="12" customHeight="1" x14ac:dyDescent="0.2">
      <c r="B84" s="39"/>
      <c r="C84" s="18" t="s">
        <v>12</v>
      </c>
      <c r="L84" s="4">
        <f>K5</f>
        <v>0</v>
      </c>
      <c r="AR84" s="39"/>
    </row>
    <row r="85" spans="1:91" s="5" customFormat="1" ht="36.950000000000003" customHeight="1" x14ac:dyDescent="0.2">
      <c r="B85" s="40"/>
      <c r="C85" s="41" t="s">
        <v>13</v>
      </c>
      <c r="L85" s="187" t="str">
        <f>K6</f>
        <v>Propoj VN Spínací stanice - Energocentrum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0"/>
    </row>
    <row r="86" spans="1:91" s="2" customFormat="1" ht="6.95" customHeight="1" x14ac:dyDescent="0.2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1" s="2" customFormat="1" ht="12" customHeight="1" x14ac:dyDescent="0.2">
      <c r="A87" s="21"/>
      <c r="B87" s="22"/>
      <c r="C87" s="18" t="s">
        <v>17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 xml:space="preserve"> 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8" t="s">
        <v>19</v>
      </c>
      <c r="AJ87" s="21"/>
      <c r="AK87" s="21"/>
      <c r="AL87" s="21"/>
      <c r="AM87" s="174" t="str">
        <f>IF(AN8= "","",AN8)</f>
        <v/>
      </c>
      <c r="AN87" s="174"/>
      <c r="AO87" s="21"/>
      <c r="AP87" s="21"/>
      <c r="AQ87" s="21"/>
      <c r="AR87" s="22"/>
      <c r="BE87" s="21"/>
    </row>
    <row r="88" spans="1:91" s="2" customFormat="1" ht="6.95" customHeight="1" x14ac:dyDescent="0.2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1" s="2" customFormat="1" ht="15.2" customHeight="1" x14ac:dyDescent="0.2">
      <c r="A89" s="21"/>
      <c r="B89" s="22"/>
      <c r="C89" s="18" t="s">
        <v>22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>VŠB-TU Ostrava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8" t="s">
        <v>27</v>
      </c>
      <c r="AJ89" s="21"/>
      <c r="AK89" s="21"/>
      <c r="AL89" s="21"/>
      <c r="AM89" s="164" t="str">
        <f>IF(E17="","",E17)</f>
        <v/>
      </c>
      <c r="AN89" s="165"/>
      <c r="AO89" s="165"/>
      <c r="AP89" s="165"/>
      <c r="AQ89" s="21"/>
      <c r="AR89" s="22"/>
      <c r="AS89" s="160" t="s">
        <v>52</v>
      </c>
      <c r="AT89" s="161"/>
      <c r="AU89" s="43"/>
      <c r="AV89" s="43"/>
      <c r="AW89" s="43"/>
      <c r="AX89" s="43"/>
      <c r="AY89" s="43"/>
      <c r="AZ89" s="43"/>
      <c r="BA89" s="43"/>
      <c r="BB89" s="43"/>
      <c r="BC89" s="43"/>
      <c r="BD89" s="44"/>
      <c r="BE89" s="21"/>
    </row>
    <row r="90" spans="1:91" s="2" customFormat="1" ht="15.2" customHeight="1" x14ac:dyDescent="0.2">
      <c r="A90" s="21"/>
      <c r="B90" s="22"/>
      <c r="C90" s="18" t="s">
        <v>26</v>
      </c>
      <c r="D90" s="21"/>
      <c r="E90" s="21"/>
      <c r="F90" s="21"/>
      <c r="G90" s="21"/>
      <c r="H90" s="21"/>
      <c r="I90" s="21"/>
      <c r="J90" s="21"/>
      <c r="K90" s="21"/>
      <c r="L90" s="4" t="str">
        <f>IF(E14="","",E14)</f>
        <v/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8" t="s">
        <v>29</v>
      </c>
      <c r="AJ90" s="21"/>
      <c r="AK90" s="21"/>
      <c r="AL90" s="21"/>
      <c r="AM90" s="164" t="str">
        <f>IF(E20="","",E20)</f>
        <v xml:space="preserve"> </v>
      </c>
      <c r="AN90" s="165"/>
      <c r="AO90" s="165"/>
      <c r="AP90" s="165"/>
      <c r="AQ90" s="21"/>
      <c r="AR90" s="22"/>
      <c r="AS90" s="162"/>
      <c r="AT90" s="163"/>
      <c r="AU90" s="45"/>
      <c r="AV90" s="45"/>
      <c r="AW90" s="45"/>
      <c r="AX90" s="45"/>
      <c r="AY90" s="45"/>
      <c r="AZ90" s="45"/>
      <c r="BA90" s="45"/>
      <c r="BB90" s="45"/>
      <c r="BC90" s="45"/>
      <c r="BD90" s="46"/>
      <c r="BE90" s="21"/>
    </row>
    <row r="91" spans="1:91" s="2" customFormat="1" ht="10.9" customHeight="1" x14ac:dyDescent="0.2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162"/>
      <c r="AT91" s="163"/>
      <c r="AU91" s="45"/>
      <c r="AV91" s="45"/>
      <c r="AW91" s="45"/>
      <c r="AX91" s="45"/>
      <c r="AY91" s="45"/>
      <c r="AZ91" s="45"/>
      <c r="BA91" s="45"/>
      <c r="BB91" s="45"/>
      <c r="BC91" s="45"/>
      <c r="BD91" s="46"/>
      <c r="BE91" s="21"/>
    </row>
    <row r="92" spans="1:91" s="2" customFormat="1" ht="29.25" customHeight="1" x14ac:dyDescent="0.2">
      <c r="A92" s="21"/>
      <c r="B92" s="22"/>
      <c r="C92" s="177" t="s">
        <v>53</v>
      </c>
      <c r="D92" s="167"/>
      <c r="E92" s="167"/>
      <c r="F92" s="167"/>
      <c r="G92" s="167"/>
      <c r="H92" s="47"/>
      <c r="I92" s="166" t="s">
        <v>54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69" t="s">
        <v>55</v>
      </c>
      <c r="AH92" s="167"/>
      <c r="AI92" s="167"/>
      <c r="AJ92" s="167"/>
      <c r="AK92" s="167"/>
      <c r="AL92" s="167"/>
      <c r="AM92" s="167"/>
      <c r="AN92" s="166" t="s">
        <v>56</v>
      </c>
      <c r="AO92" s="167"/>
      <c r="AP92" s="168"/>
      <c r="AQ92" s="48" t="s">
        <v>57</v>
      </c>
      <c r="AR92" s="22"/>
      <c r="AS92" s="49" t="s">
        <v>58</v>
      </c>
      <c r="AT92" s="50" t="s">
        <v>59</v>
      </c>
      <c r="AU92" s="50" t="s">
        <v>60</v>
      </c>
      <c r="AV92" s="50" t="s">
        <v>61</v>
      </c>
      <c r="AW92" s="50" t="s">
        <v>62</v>
      </c>
      <c r="AX92" s="50" t="s">
        <v>63</v>
      </c>
      <c r="AY92" s="50" t="s">
        <v>64</v>
      </c>
      <c r="AZ92" s="50" t="s">
        <v>65</v>
      </c>
      <c r="BA92" s="50" t="s">
        <v>66</v>
      </c>
      <c r="BB92" s="50" t="s">
        <v>67</v>
      </c>
      <c r="BC92" s="50" t="s">
        <v>68</v>
      </c>
      <c r="BD92" s="51" t="s">
        <v>69</v>
      </c>
      <c r="BE92" s="21"/>
    </row>
    <row r="93" spans="1:91" s="2" customFormat="1" ht="10.9" customHeight="1" x14ac:dyDescent="0.2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  <c r="BE93" s="21"/>
    </row>
    <row r="94" spans="1:91" s="6" customFormat="1" ht="32.450000000000003" customHeight="1" x14ac:dyDescent="0.2">
      <c r="B94" s="55"/>
      <c r="C94" s="56" t="s">
        <v>70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75">
        <f>ROUND(AG95+AG96+AG97,2)</f>
        <v>0</v>
      </c>
      <c r="AH94" s="175"/>
      <c r="AI94" s="175"/>
      <c r="AJ94" s="175"/>
      <c r="AK94" s="175"/>
      <c r="AL94" s="175"/>
      <c r="AM94" s="175"/>
      <c r="AN94" s="176">
        <f>AN95+AN96+AN97</f>
        <v>0</v>
      </c>
      <c r="AO94" s="176"/>
      <c r="AP94" s="176"/>
      <c r="AQ94" s="58" t="s">
        <v>1</v>
      </c>
      <c r="AR94" s="55"/>
      <c r="AS94" s="59" t="e">
        <f>ROUND(AS95+AS96+#REF!+#REF!+#REF!+#REF!,2)</f>
        <v>#REF!</v>
      </c>
      <c r="AT94" s="60" t="e">
        <f t="shared" ref="AT94:AT96" si="0">ROUND(SUM(AV94:AW94),2)</f>
        <v>#REF!</v>
      </c>
      <c r="AU94" s="61" t="e">
        <f>ROUND(AU95+AU96+#REF!+#REF!+#REF!+#REF!,5)</f>
        <v>#REF!</v>
      </c>
      <c r="AV94" s="60" t="e">
        <f>ROUND(AZ94*L29,2)</f>
        <v>#REF!</v>
      </c>
      <c r="AW94" s="60" t="e">
        <f>ROUND(BA94*L30,2)</f>
        <v>#REF!</v>
      </c>
      <c r="AX94" s="60" t="e">
        <f>ROUND(BB94*L29,2)</f>
        <v>#REF!</v>
      </c>
      <c r="AY94" s="60" t="e">
        <f>ROUND(BC94*L30,2)</f>
        <v>#REF!</v>
      </c>
      <c r="AZ94" s="60" t="e">
        <f>ROUND(AZ95+AZ96+#REF!+#REF!+#REF!+#REF!,2)</f>
        <v>#REF!</v>
      </c>
      <c r="BA94" s="60" t="e">
        <f>ROUND(BA95+BA96+#REF!+#REF!+#REF!+#REF!,2)</f>
        <v>#REF!</v>
      </c>
      <c r="BB94" s="60" t="e">
        <f>ROUND(BB95+BB96+#REF!+#REF!+#REF!+#REF!,2)</f>
        <v>#REF!</v>
      </c>
      <c r="BC94" s="60" t="e">
        <f>ROUND(BC95+BC96+#REF!+#REF!+#REF!+#REF!,2)</f>
        <v>#REF!</v>
      </c>
      <c r="BD94" s="62" t="e">
        <f>ROUND(BD95+BD96+#REF!+#REF!+#REF!+#REF!,2)</f>
        <v>#REF!</v>
      </c>
      <c r="BS94" s="63" t="s">
        <v>71</v>
      </c>
      <c r="BT94" s="63" t="s">
        <v>72</v>
      </c>
      <c r="BU94" s="64" t="s">
        <v>73</v>
      </c>
      <c r="BV94" s="63" t="s">
        <v>74</v>
      </c>
      <c r="BW94" s="63" t="s">
        <v>4</v>
      </c>
      <c r="BX94" s="63" t="s">
        <v>75</v>
      </c>
      <c r="CL94" s="63" t="s">
        <v>15</v>
      </c>
    </row>
    <row r="95" spans="1:91" s="7" customFormat="1" ht="16.5" customHeight="1" x14ac:dyDescent="0.2">
      <c r="B95" s="65"/>
      <c r="C95" s="66"/>
      <c r="D95" s="159" t="s">
        <v>174</v>
      </c>
      <c r="E95" s="159"/>
      <c r="F95" s="159"/>
      <c r="G95" s="159"/>
      <c r="H95" s="159"/>
      <c r="I95" s="67"/>
      <c r="J95" s="159" t="s">
        <v>173</v>
      </c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  <c r="AF95" s="159"/>
      <c r="AG95" s="172">
        <v>0</v>
      </c>
      <c r="AH95" s="173"/>
      <c r="AI95" s="173"/>
      <c r="AJ95" s="173"/>
      <c r="AK95" s="173"/>
      <c r="AL95" s="173"/>
      <c r="AM95" s="173"/>
      <c r="AN95" s="170">
        <f>AG95*1.21</f>
        <v>0</v>
      </c>
      <c r="AO95" s="171"/>
      <c r="AP95" s="171"/>
      <c r="AQ95" s="68" t="s">
        <v>76</v>
      </c>
      <c r="AR95" s="65"/>
      <c r="AS95" s="69" t="e">
        <f>ROUND(SUM(#REF!),2)</f>
        <v>#REF!</v>
      </c>
      <c r="AT95" s="70" t="e">
        <f t="shared" si="0"/>
        <v>#REF!</v>
      </c>
      <c r="AU95" s="71" t="e">
        <f>ROUND(SUM(#REF!),5)</f>
        <v>#REF!</v>
      </c>
      <c r="AV95" s="70" t="e">
        <f>ROUND(AZ95*L29,2)</f>
        <v>#REF!</v>
      </c>
      <c r="AW95" s="70" t="e">
        <f>ROUND(BA95*L30,2)</f>
        <v>#REF!</v>
      </c>
      <c r="AX95" s="70" t="e">
        <f>ROUND(BB95*L29,2)</f>
        <v>#REF!</v>
      </c>
      <c r="AY95" s="70" t="e">
        <f>ROUND(BC95*L30,2)</f>
        <v>#REF!</v>
      </c>
      <c r="AZ95" s="70" t="e">
        <f>ROUND(SUM(#REF!),2)</f>
        <v>#REF!</v>
      </c>
      <c r="BA95" s="70" t="e">
        <f>ROUND(SUM(#REF!),2)</f>
        <v>#REF!</v>
      </c>
      <c r="BB95" s="70" t="e">
        <f>ROUND(SUM(#REF!),2)</f>
        <v>#REF!</v>
      </c>
      <c r="BC95" s="70" t="e">
        <f>ROUND(SUM(#REF!),2)</f>
        <v>#REF!</v>
      </c>
      <c r="BD95" s="72" t="e">
        <f>ROUND(SUM(#REF!),2)</f>
        <v>#REF!</v>
      </c>
      <c r="BS95" s="73" t="s">
        <v>71</v>
      </c>
      <c r="BT95" s="73" t="s">
        <v>77</v>
      </c>
      <c r="BU95" s="73" t="s">
        <v>73</v>
      </c>
      <c r="BV95" s="73" t="s">
        <v>74</v>
      </c>
      <c r="BW95" s="73" t="s">
        <v>78</v>
      </c>
      <c r="BX95" s="73" t="s">
        <v>4</v>
      </c>
      <c r="CL95" s="73" t="s">
        <v>15</v>
      </c>
      <c r="CM95" s="73" t="s">
        <v>79</v>
      </c>
    </row>
    <row r="96" spans="1:91" s="7" customFormat="1" ht="16.5" customHeight="1" x14ac:dyDescent="0.2">
      <c r="B96" s="65"/>
      <c r="C96" s="66"/>
      <c r="D96" s="159" t="s">
        <v>175</v>
      </c>
      <c r="E96" s="159"/>
      <c r="F96" s="159"/>
      <c r="G96" s="159"/>
      <c r="H96" s="159"/>
      <c r="I96" s="67"/>
      <c r="J96" s="159" t="s">
        <v>176</v>
      </c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59"/>
      <c r="Z96" s="159"/>
      <c r="AA96" s="159"/>
      <c r="AB96" s="159"/>
      <c r="AC96" s="159"/>
      <c r="AD96" s="159"/>
      <c r="AE96" s="159"/>
      <c r="AF96" s="159"/>
      <c r="AG96" s="172">
        <v>0</v>
      </c>
      <c r="AH96" s="173"/>
      <c r="AI96" s="173"/>
      <c r="AJ96" s="173"/>
      <c r="AK96" s="173"/>
      <c r="AL96" s="173"/>
      <c r="AM96" s="173"/>
      <c r="AN96" s="170">
        <f t="shared" ref="AN96" si="1">AG96*1.21</f>
        <v>0</v>
      </c>
      <c r="AO96" s="171"/>
      <c r="AP96" s="171"/>
      <c r="AQ96" s="68" t="s">
        <v>76</v>
      </c>
      <c r="AR96" s="65"/>
      <c r="AS96" s="69" t="e">
        <f>ROUND(SUM(#REF!),2)</f>
        <v>#REF!</v>
      </c>
      <c r="AT96" s="70" t="e">
        <f t="shared" si="0"/>
        <v>#REF!</v>
      </c>
      <c r="AU96" s="71" t="e">
        <f>ROUND(SUM(#REF!),5)</f>
        <v>#REF!</v>
      </c>
      <c r="AV96" s="70" t="e">
        <f>ROUND(AZ96*L29,2)</f>
        <v>#REF!</v>
      </c>
      <c r="AW96" s="70" t="e">
        <f>ROUND(BA96*L30,2)</f>
        <v>#REF!</v>
      </c>
      <c r="AX96" s="70" t="e">
        <f>ROUND(BB96*L29,2)</f>
        <v>#REF!</v>
      </c>
      <c r="AY96" s="70" t="e">
        <f>ROUND(BC96*L30,2)</f>
        <v>#REF!</v>
      </c>
      <c r="AZ96" s="70" t="e">
        <f>ROUND(SUM(#REF!),2)</f>
        <v>#REF!</v>
      </c>
      <c r="BA96" s="70" t="e">
        <f>ROUND(SUM(#REF!),2)</f>
        <v>#REF!</v>
      </c>
      <c r="BB96" s="70" t="e">
        <f>ROUND(SUM(#REF!),2)</f>
        <v>#REF!</v>
      </c>
      <c r="BC96" s="70" t="e">
        <f>ROUND(SUM(#REF!),2)</f>
        <v>#REF!</v>
      </c>
      <c r="BD96" s="72" t="e">
        <f>ROUND(SUM(#REF!),2)</f>
        <v>#REF!</v>
      </c>
      <c r="BS96" s="73" t="s">
        <v>71</v>
      </c>
      <c r="BT96" s="73" t="s">
        <v>77</v>
      </c>
      <c r="BU96" s="73" t="s">
        <v>73</v>
      </c>
      <c r="BV96" s="73" t="s">
        <v>74</v>
      </c>
      <c r="BW96" s="73" t="s">
        <v>80</v>
      </c>
      <c r="BX96" s="73" t="s">
        <v>4</v>
      </c>
      <c r="CL96" s="73" t="s">
        <v>15</v>
      </c>
      <c r="CM96" s="73" t="s">
        <v>79</v>
      </c>
    </row>
    <row r="97" spans="1:91" s="7" customFormat="1" ht="16.5" customHeight="1" x14ac:dyDescent="0.2">
      <c r="B97" s="65"/>
      <c r="C97" s="66"/>
      <c r="D97" s="158"/>
      <c r="E97" s="159" t="s">
        <v>171</v>
      </c>
      <c r="F97" s="159"/>
      <c r="G97" s="159"/>
      <c r="H97" s="159"/>
      <c r="I97" s="159"/>
      <c r="J97" s="108"/>
      <c r="K97" s="159" t="s">
        <v>172</v>
      </c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59"/>
      <c r="Z97" s="159"/>
      <c r="AA97" s="159"/>
      <c r="AB97" s="159"/>
      <c r="AC97" s="159"/>
      <c r="AD97" s="159"/>
      <c r="AE97" s="159"/>
      <c r="AF97" s="159"/>
      <c r="AG97" s="196">
        <f>'VON - Vedlejší a ostatní ...'!J32</f>
        <v>0</v>
      </c>
      <c r="AH97" s="196"/>
      <c r="AI97" s="196"/>
      <c r="AJ97" s="196"/>
      <c r="AK97" s="196"/>
      <c r="AL97" s="196"/>
      <c r="AM97" s="196"/>
      <c r="AN97" s="170">
        <f t="shared" ref="AN97" si="2">AG97*1.21</f>
        <v>0</v>
      </c>
      <c r="AO97" s="171"/>
      <c r="AP97" s="171"/>
      <c r="AQ97" s="68"/>
      <c r="AR97" s="65"/>
      <c r="AS97" s="70"/>
      <c r="AT97" s="70"/>
      <c r="AU97" s="71"/>
      <c r="AV97" s="70"/>
      <c r="AW97" s="70"/>
      <c r="AX97" s="70"/>
      <c r="AY97" s="70"/>
      <c r="AZ97" s="70"/>
      <c r="BA97" s="70"/>
      <c r="BB97" s="70"/>
      <c r="BC97" s="70"/>
      <c r="BD97" s="70"/>
      <c r="BS97" s="73"/>
      <c r="BT97" s="73"/>
      <c r="BU97" s="73"/>
      <c r="BV97" s="73"/>
      <c r="BW97" s="73"/>
      <c r="BX97" s="73"/>
      <c r="CL97" s="73"/>
      <c r="CM97" s="73"/>
    </row>
    <row r="98" spans="1:91" s="2" customFormat="1" ht="30" customHeight="1" x14ac:dyDescent="0.2">
      <c r="A98" s="21"/>
      <c r="B98" s="22"/>
      <c r="C98" s="21"/>
      <c r="D98" s="21"/>
      <c r="E98" s="195"/>
      <c r="F98" s="195"/>
      <c r="G98" s="195"/>
      <c r="H98" s="195"/>
      <c r="I98" s="195"/>
      <c r="J98" s="108"/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95"/>
      <c r="W98" s="195"/>
      <c r="X98" s="195"/>
      <c r="Y98" s="195"/>
      <c r="Z98" s="195"/>
      <c r="AA98" s="195"/>
      <c r="AB98" s="195"/>
      <c r="AC98" s="195"/>
      <c r="AD98" s="195"/>
      <c r="AE98" s="195"/>
      <c r="AF98" s="195"/>
      <c r="AG98" s="196"/>
      <c r="AH98" s="173"/>
      <c r="AI98" s="173"/>
      <c r="AJ98" s="173"/>
      <c r="AK98" s="173"/>
      <c r="AL98" s="173"/>
      <c r="AM98" s="173"/>
      <c r="AN98" s="196"/>
      <c r="AO98" s="173"/>
      <c r="AP98" s="173"/>
      <c r="AQ98" s="21"/>
      <c r="AR98" s="22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1"/>
    </row>
    <row r="99" spans="1:91" s="2" customFormat="1" ht="6.95" customHeight="1" x14ac:dyDescent="0.2">
      <c r="A99" s="21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22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1"/>
    </row>
  </sheetData>
  <mergeCells count="52">
    <mergeCell ref="E98:I98"/>
    <mergeCell ref="K98:AF98"/>
    <mergeCell ref="AG98:AM98"/>
    <mergeCell ref="AN98:AP98"/>
    <mergeCell ref="E97:I97"/>
    <mergeCell ref="K97:AF97"/>
    <mergeCell ref="AG97:AM97"/>
    <mergeCell ref="AN97:AP97"/>
    <mergeCell ref="W29:AE29"/>
    <mergeCell ref="AK29:AO29"/>
    <mergeCell ref="L29:P29"/>
    <mergeCell ref="E23:AN23"/>
    <mergeCell ref="AK26:AO26"/>
    <mergeCell ref="AK28:AO28"/>
    <mergeCell ref="L28:P28"/>
    <mergeCell ref="W28:AE28"/>
    <mergeCell ref="AR2:BE2"/>
    <mergeCell ref="AG96:AM96"/>
    <mergeCell ref="L85:AO85"/>
    <mergeCell ref="I92:AF92"/>
    <mergeCell ref="J96:AF96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K5:AO5"/>
    <mergeCell ref="K6:AO6"/>
    <mergeCell ref="L33:P33"/>
    <mergeCell ref="W33:AE33"/>
    <mergeCell ref="AK33:AO33"/>
    <mergeCell ref="AK35:AO35"/>
    <mergeCell ref="X35:AB35"/>
    <mergeCell ref="D96:H96"/>
    <mergeCell ref="AM87:AN87"/>
    <mergeCell ref="AM89:AP89"/>
    <mergeCell ref="AN96:AP96"/>
    <mergeCell ref="AG94:AM94"/>
    <mergeCell ref="AN94:AP94"/>
    <mergeCell ref="C92:G92"/>
    <mergeCell ref="D95:H95"/>
    <mergeCell ref="J95:AF95"/>
    <mergeCell ref="AS89:AT91"/>
    <mergeCell ref="AM90:AP90"/>
    <mergeCell ref="AN92:AP92"/>
    <mergeCell ref="AG92:AM92"/>
    <mergeCell ref="AN95:AP95"/>
    <mergeCell ref="AG95:AM95"/>
  </mergeCells>
  <printOptions horizontalCentered="1"/>
  <pageMargins left="0.39370078740157483" right="0.39370078740157483" top="0.78740157480314965" bottom="0.7874015748031496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53"/>
  <sheetViews>
    <sheetView showGridLines="0" zoomScaleNormal="100" workbookViewId="0">
      <selection activeCell="J136" sqref="J136"/>
    </sheetView>
  </sheetViews>
  <sheetFormatPr defaultRowHeight="11.25" x14ac:dyDescent="0.2"/>
  <cols>
    <col min="1" max="1" width="8.33203125" style="76" customWidth="1"/>
    <col min="2" max="2" width="1.1640625" style="76" customWidth="1"/>
    <col min="3" max="3" width="4.1640625" style="76" customWidth="1"/>
    <col min="4" max="4" width="4.33203125" style="76" customWidth="1"/>
    <col min="5" max="5" width="17.1640625" style="76" customWidth="1"/>
    <col min="6" max="6" width="100.83203125" style="76" customWidth="1"/>
    <col min="7" max="7" width="7.5" style="76" customWidth="1"/>
    <col min="8" max="8" width="14" style="76" customWidth="1"/>
    <col min="9" max="9" width="15.83203125" style="76" customWidth="1"/>
    <col min="10" max="11" width="22.33203125" style="76" customWidth="1"/>
    <col min="12" max="12" width="9.33203125" style="76" customWidth="1"/>
    <col min="13" max="13" width="10.83203125" style="76" hidden="1" customWidth="1"/>
    <col min="14" max="14" width="0" style="76" hidden="1" customWidth="1"/>
    <col min="15" max="20" width="14.1640625" style="76" hidden="1" customWidth="1"/>
    <col min="21" max="21" width="16.33203125" style="76" hidden="1" customWidth="1"/>
    <col min="22" max="22" width="12.33203125" style="76" hidden="1" customWidth="1"/>
    <col min="23" max="23" width="16.33203125" style="76" customWidth="1"/>
    <col min="24" max="24" width="12.33203125" style="76" customWidth="1"/>
    <col min="25" max="25" width="15" style="76" customWidth="1"/>
    <col min="26" max="26" width="11" style="76" customWidth="1"/>
    <col min="27" max="27" width="15" style="76" customWidth="1"/>
    <col min="28" max="28" width="16.33203125" style="76" customWidth="1"/>
    <col min="29" max="29" width="11" style="76" customWidth="1"/>
    <col min="30" max="30" width="15" style="76" customWidth="1"/>
    <col min="31" max="31" width="16.33203125" style="76" customWidth="1"/>
    <col min="32" max="16384" width="9.33203125" style="76"/>
  </cols>
  <sheetData>
    <row r="1" spans="1:46" x14ac:dyDescent="0.2">
      <c r="A1" s="82"/>
    </row>
    <row r="2" spans="1:46" ht="36.950000000000003" customHeight="1" x14ac:dyDescent="0.2">
      <c r="L2" s="185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9" t="s">
        <v>81</v>
      </c>
    </row>
    <row r="3" spans="1:46" ht="6.95" customHeight="1" x14ac:dyDescent="0.2">
      <c r="B3" s="10"/>
      <c r="C3" s="11"/>
      <c r="D3" s="11"/>
      <c r="E3" s="11"/>
      <c r="F3" s="11"/>
      <c r="G3" s="11"/>
      <c r="H3" s="11"/>
      <c r="I3" s="11"/>
      <c r="J3" s="11"/>
      <c r="K3" s="11"/>
      <c r="L3" s="12"/>
      <c r="AT3" s="9" t="s">
        <v>79</v>
      </c>
    </row>
    <row r="4" spans="1:46" ht="24.95" customHeight="1" x14ac:dyDescent="0.2">
      <c r="B4" s="12"/>
      <c r="D4" s="13" t="s">
        <v>82</v>
      </c>
      <c r="L4" s="12"/>
      <c r="M4" s="83" t="s">
        <v>10</v>
      </c>
      <c r="AT4" s="9" t="s">
        <v>3</v>
      </c>
    </row>
    <row r="5" spans="1:46" ht="6.95" customHeight="1" x14ac:dyDescent="0.2">
      <c r="B5" s="12"/>
      <c r="L5" s="12"/>
    </row>
    <row r="6" spans="1:46" ht="12" customHeight="1" x14ac:dyDescent="0.2">
      <c r="B6" s="12"/>
      <c r="D6" s="18" t="s">
        <v>13</v>
      </c>
      <c r="L6" s="12"/>
    </row>
    <row r="7" spans="1:46" ht="16.5" customHeight="1" x14ac:dyDescent="0.2">
      <c r="B7" s="12"/>
      <c r="E7" s="200" t="s">
        <v>177</v>
      </c>
      <c r="F7" s="201"/>
      <c r="G7" s="201"/>
      <c r="H7" s="201"/>
      <c r="L7" s="12"/>
    </row>
    <row r="8" spans="1:46" ht="12" customHeight="1" x14ac:dyDescent="0.2">
      <c r="B8" s="12"/>
      <c r="D8" s="18"/>
      <c r="L8" s="12"/>
    </row>
    <row r="9" spans="1:46" s="2" customFormat="1" ht="16.5" customHeight="1" x14ac:dyDescent="0.2">
      <c r="A9" s="21"/>
      <c r="B9" s="22"/>
      <c r="C9" s="21"/>
      <c r="D9" s="21"/>
      <c r="E9" s="197"/>
      <c r="F9" s="198"/>
      <c r="G9" s="198"/>
      <c r="H9" s="198"/>
      <c r="I9" s="21"/>
      <c r="J9" s="21"/>
      <c r="K9" s="21"/>
      <c r="L9" s="30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</row>
    <row r="10" spans="1:46" s="2" customFormat="1" ht="12" customHeight="1" x14ac:dyDescent="0.2">
      <c r="A10" s="21"/>
      <c r="B10" s="22"/>
      <c r="C10" s="21"/>
      <c r="D10" s="18" t="s">
        <v>83</v>
      </c>
      <c r="E10" s="21"/>
      <c r="F10" s="21"/>
      <c r="G10" s="21"/>
      <c r="H10" s="21"/>
      <c r="I10" s="21"/>
      <c r="J10" s="21"/>
      <c r="K10" s="21"/>
      <c r="L10" s="30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</row>
    <row r="11" spans="1:46" s="2" customFormat="1" ht="16.5" customHeight="1" x14ac:dyDescent="0.2">
      <c r="A11" s="21"/>
      <c r="B11" s="22"/>
      <c r="C11" s="21"/>
      <c r="D11" s="21"/>
      <c r="E11" s="187" t="s">
        <v>84</v>
      </c>
      <c r="F11" s="199"/>
      <c r="G11" s="199"/>
      <c r="H11" s="199"/>
      <c r="I11" s="21"/>
      <c r="J11" s="21"/>
      <c r="K11" s="21"/>
      <c r="L11" s="30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</row>
    <row r="12" spans="1:46" s="2" customFormat="1" x14ac:dyDescent="0.2">
      <c r="A12" s="21"/>
      <c r="B12" s="22"/>
      <c r="C12" s="21"/>
      <c r="D12" s="21"/>
      <c r="E12" s="21"/>
      <c r="F12" s="21"/>
      <c r="G12" s="21"/>
      <c r="H12" s="21"/>
      <c r="I12" s="21"/>
      <c r="J12" s="21"/>
      <c r="K12" s="21"/>
      <c r="L12" s="30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</row>
    <row r="13" spans="1:46" s="2" customFormat="1" ht="12" customHeight="1" x14ac:dyDescent="0.2">
      <c r="A13" s="21"/>
      <c r="B13" s="22"/>
      <c r="C13" s="21"/>
      <c r="D13" s="18" t="s">
        <v>14</v>
      </c>
      <c r="E13" s="21"/>
      <c r="F13" s="77"/>
      <c r="G13" s="21"/>
      <c r="H13" s="21"/>
      <c r="I13" s="18" t="s">
        <v>16</v>
      </c>
      <c r="J13" s="77" t="s">
        <v>1</v>
      </c>
      <c r="K13" s="21"/>
      <c r="L13" s="30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</row>
    <row r="14" spans="1:46" s="2" customFormat="1" ht="12" customHeight="1" x14ac:dyDescent="0.2">
      <c r="A14" s="21"/>
      <c r="B14" s="22"/>
      <c r="C14" s="21"/>
      <c r="D14" s="18" t="s">
        <v>17</v>
      </c>
      <c r="E14" s="21"/>
      <c r="F14" s="77" t="s">
        <v>18</v>
      </c>
      <c r="G14" s="21"/>
      <c r="H14" s="21"/>
      <c r="I14" s="18" t="s">
        <v>19</v>
      </c>
      <c r="J14" s="74"/>
      <c r="K14" s="21"/>
      <c r="L14" s="30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</row>
    <row r="15" spans="1:46" s="2" customFormat="1" ht="10.9" customHeight="1" x14ac:dyDescent="0.2">
      <c r="A15" s="21"/>
      <c r="B15" s="22"/>
      <c r="C15" s="21"/>
      <c r="D15" s="21"/>
      <c r="E15" s="21"/>
      <c r="F15" s="21"/>
      <c r="G15" s="21"/>
      <c r="H15" s="21"/>
      <c r="I15" s="21"/>
      <c r="J15" s="21"/>
      <c r="K15" s="21"/>
      <c r="L15" s="30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</row>
    <row r="16" spans="1:46" s="2" customFormat="1" ht="12" customHeight="1" x14ac:dyDescent="0.2">
      <c r="A16" s="21"/>
      <c r="B16" s="22"/>
      <c r="C16" s="21"/>
      <c r="D16" s="18" t="s">
        <v>22</v>
      </c>
      <c r="E16" s="21"/>
      <c r="F16" s="21"/>
      <c r="G16" s="21"/>
      <c r="H16" s="21"/>
      <c r="I16" s="18" t="s">
        <v>23</v>
      </c>
      <c r="J16" s="77" t="s">
        <v>1</v>
      </c>
      <c r="K16" s="21"/>
      <c r="L16" s="30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</row>
    <row r="17" spans="1:31" s="2" customFormat="1" ht="18" customHeight="1" x14ac:dyDescent="0.2">
      <c r="A17" s="21"/>
      <c r="B17" s="22"/>
      <c r="C17" s="21"/>
      <c r="D17" s="21"/>
      <c r="E17" s="77" t="s">
        <v>24</v>
      </c>
      <c r="F17" s="21"/>
      <c r="G17" s="21"/>
      <c r="H17" s="21"/>
      <c r="I17" s="18" t="s">
        <v>25</v>
      </c>
      <c r="J17" s="77" t="s">
        <v>1</v>
      </c>
      <c r="K17" s="21"/>
      <c r="L17" s="30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</row>
    <row r="18" spans="1:31" s="2" customFormat="1" ht="6.95" customHeight="1" x14ac:dyDescent="0.2">
      <c r="A18" s="21"/>
      <c r="B18" s="22"/>
      <c r="C18" s="21"/>
      <c r="D18" s="21"/>
      <c r="E18" s="21"/>
      <c r="F18" s="21"/>
      <c r="G18" s="21"/>
      <c r="H18" s="21"/>
      <c r="I18" s="21"/>
      <c r="J18" s="21"/>
      <c r="K18" s="21"/>
      <c r="L18" s="30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</row>
    <row r="19" spans="1:31" s="2" customFormat="1" ht="12" customHeight="1" x14ac:dyDescent="0.2">
      <c r="A19" s="21"/>
      <c r="B19" s="22"/>
      <c r="C19" s="21"/>
      <c r="D19" s="18" t="s">
        <v>26</v>
      </c>
      <c r="E19" s="21"/>
      <c r="F19" s="21"/>
      <c r="G19" s="21"/>
      <c r="H19" s="21"/>
      <c r="I19" s="18" t="s">
        <v>23</v>
      </c>
      <c r="J19" s="77" t="s">
        <v>1</v>
      </c>
      <c r="K19" s="21"/>
      <c r="L19" s="30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</row>
    <row r="20" spans="1:31" s="2" customFormat="1" ht="18" customHeight="1" x14ac:dyDescent="0.2">
      <c r="A20" s="21"/>
      <c r="B20" s="22"/>
      <c r="C20" s="21"/>
      <c r="D20" s="21"/>
      <c r="E20" s="77"/>
      <c r="F20" s="21"/>
      <c r="G20" s="21"/>
      <c r="H20" s="21"/>
      <c r="I20" s="18" t="s">
        <v>25</v>
      </c>
      <c r="J20" s="77" t="s">
        <v>1</v>
      </c>
      <c r="K20" s="21"/>
      <c r="L20" s="30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</row>
    <row r="21" spans="1:31" s="2" customFormat="1" ht="6.95" customHeight="1" x14ac:dyDescent="0.2">
      <c r="A21" s="21"/>
      <c r="B21" s="22"/>
      <c r="C21" s="21"/>
      <c r="D21" s="21"/>
      <c r="E21" s="21"/>
      <c r="F21" s="21"/>
      <c r="G21" s="21"/>
      <c r="H21" s="21"/>
      <c r="I21" s="21"/>
      <c r="J21" s="21"/>
      <c r="K21" s="21"/>
      <c r="L21" s="30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</row>
    <row r="22" spans="1:31" s="2" customFormat="1" ht="12" customHeight="1" x14ac:dyDescent="0.2">
      <c r="A22" s="21"/>
      <c r="B22" s="22"/>
      <c r="C22" s="21"/>
      <c r="D22" s="18" t="s">
        <v>27</v>
      </c>
      <c r="E22" s="21"/>
      <c r="F22" s="21"/>
      <c r="G22" s="21"/>
      <c r="H22" s="21"/>
      <c r="I22" s="18" t="s">
        <v>23</v>
      </c>
      <c r="J22" s="77" t="s">
        <v>1</v>
      </c>
      <c r="K22" s="21"/>
      <c r="L22" s="30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</row>
    <row r="23" spans="1:31" s="2" customFormat="1" ht="18" customHeight="1" x14ac:dyDescent="0.2">
      <c r="A23" s="21"/>
      <c r="B23" s="22"/>
      <c r="C23" s="21"/>
      <c r="D23" s="21"/>
      <c r="E23" s="77"/>
      <c r="F23" s="21"/>
      <c r="G23" s="21"/>
      <c r="H23" s="21"/>
      <c r="I23" s="18" t="s">
        <v>25</v>
      </c>
      <c r="J23" s="77" t="s">
        <v>1</v>
      </c>
      <c r="K23" s="21"/>
      <c r="L23" s="30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</row>
    <row r="24" spans="1:31" s="2" customFormat="1" ht="6.95" customHeight="1" x14ac:dyDescent="0.2">
      <c r="A24" s="21"/>
      <c r="B24" s="22"/>
      <c r="C24" s="21"/>
      <c r="D24" s="21"/>
      <c r="E24" s="21"/>
      <c r="F24" s="21"/>
      <c r="G24" s="21"/>
      <c r="H24" s="21"/>
      <c r="I24" s="21"/>
      <c r="J24" s="21"/>
      <c r="K24" s="21"/>
      <c r="L24" s="30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</row>
    <row r="25" spans="1:31" s="2" customFormat="1" ht="12" customHeight="1" x14ac:dyDescent="0.2">
      <c r="A25" s="21"/>
      <c r="B25" s="22"/>
      <c r="C25" s="21"/>
      <c r="D25" s="18" t="s">
        <v>29</v>
      </c>
      <c r="E25" s="21"/>
      <c r="F25" s="21"/>
      <c r="G25" s="21"/>
      <c r="H25" s="21"/>
      <c r="I25" s="18" t="s">
        <v>23</v>
      </c>
      <c r="J25" s="77" t="str">
        <f>IF('[1]Rekapitulace stavby'!AN19="","",'[1]Rekapitulace stavby'!AN19)</f>
        <v/>
      </c>
      <c r="K25" s="21"/>
      <c r="L25" s="30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</row>
    <row r="26" spans="1:31" s="2" customFormat="1" ht="18" customHeight="1" x14ac:dyDescent="0.2">
      <c r="A26" s="21"/>
      <c r="B26" s="22"/>
      <c r="C26" s="21"/>
      <c r="D26" s="21"/>
      <c r="E26" s="77" t="str">
        <f>IF('[1]Rekapitulace stavby'!E20="","",'[1]Rekapitulace stavby'!E20)</f>
        <v xml:space="preserve"> </v>
      </c>
      <c r="F26" s="21"/>
      <c r="G26" s="21"/>
      <c r="H26" s="21"/>
      <c r="I26" s="18" t="s">
        <v>25</v>
      </c>
      <c r="J26" s="77" t="str">
        <f>IF('[1]Rekapitulace stavby'!AN20="","",'[1]Rekapitulace stavby'!AN20)</f>
        <v/>
      </c>
      <c r="K26" s="21"/>
      <c r="L26" s="30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</row>
    <row r="27" spans="1:31" s="2" customFormat="1" ht="6.95" customHeight="1" x14ac:dyDescent="0.2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30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</row>
    <row r="28" spans="1:31" s="2" customFormat="1" ht="12" customHeight="1" x14ac:dyDescent="0.2">
      <c r="A28" s="21"/>
      <c r="B28" s="22"/>
      <c r="C28" s="21"/>
      <c r="D28" s="18" t="s">
        <v>30</v>
      </c>
      <c r="E28" s="21"/>
      <c r="F28" s="21"/>
      <c r="G28" s="21"/>
      <c r="H28" s="21"/>
      <c r="I28" s="21"/>
      <c r="J28" s="21"/>
      <c r="K28" s="21"/>
      <c r="L28" s="30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31" s="87" customFormat="1" ht="71.25" customHeight="1" x14ac:dyDescent="0.2">
      <c r="A29" s="84"/>
      <c r="B29" s="85"/>
      <c r="C29" s="84"/>
      <c r="D29" s="84"/>
      <c r="E29" s="191" t="s">
        <v>31</v>
      </c>
      <c r="F29" s="191"/>
      <c r="G29" s="191"/>
      <c r="H29" s="191"/>
      <c r="I29" s="84"/>
      <c r="J29" s="84"/>
      <c r="K29" s="84"/>
      <c r="L29" s="86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</row>
    <row r="30" spans="1:31" s="2" customFormat="1" ht="6.95" customHeight="1" x14ac:dyDescent="0.2">
      <c r="A30" s="21"/>
      <c r="B30" s="22"/>
      <c r="C30" s="21"/>
      <c r="D30" s="21"/>
      <c r="E30" s="21"/>
      <c r="F30" s="21"/>
      <c r="G30" s="21"/>
      <c r="H30" s="21"/>
      <c r="I30" s="21"/>
      <c r="J30" s="21"/>
      <c r="K30" s="21"/>
      <c r="L30" s="30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</row>
    <row r="31" spans="1:31" s="2" customFormat="1" ht="6.95" customHeight="1" x14ac:dyDescent="0.2">
      <c r="A31" s="21"/>
      <c r="B31" s="22"/>
      <c r="C31" s="21"/>
      <c r="D31" s="53"/>
      <c r="E31" s="53"/>
      <c r="F31" s="53"/>
      <c r="G31" s="53"/>
      <c r="H31" s="53"/>
      <c r="I31" s="53"/>
      <c r="J31" s="53"/>
      <c r="K31" s="53"/>
      <c r="L31" s="30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</row>
    <row r="32" spans="1:31" s="2" customFormat="1" ht="25.35" customHeight="1" x14ac:dyDescent="0.2">
      <c r="A32" s="21"/>
      <c r="B32" s="22"/>
      <c r="C32" s="21"/>
      <c r="D32" s="88" t="s">
        <v>32</v>
      </c>
      <c r="E32" s="21"/>
      <c r="F32" s="21"/>
      <c r="G32" s="21"/>
      <c r="H32" s="21"/>
      <c r="I32" s="21"/>
      <c r="J32" s="75">
        <f>ROUND(J127, 2)</f>
        <v>0</v>
      </c>
      <c r="K32" s="21"/>
      <c r="L32" s="30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</row>
    <row r="33" spans="1:31" s="2" customFormat="1" ht="6.95" customHeight="1" x14ac:dyDescent="0.2">
      <c r="A33" s="21"/>
      <c r="B33" s="22"/>
      <c r="C33" s="21"/>
      <c r="D33" s="53"/>
      <c r="E33" s="53"/>
      <c r="F33" s="53"/>
      <c r="G33" s="53"/>
      <c r="H33" s="53"/>
      <c r="I33" s="53"/>
      <c r="J33" s="53"/>
      <c r="K33" s="53"/>
      <c r="L33" s="30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</row>
    <row r="34" spans="1:31" s="2" customFormat="1" ht="14.45" customHeight="1" x14ac:dyDescent="0.2">
      <c r="A34" s="21"/>
      <c r="B34" s="22"/>
      <c r="C34" s="21"/>
      <c r="D34" s="21"/>
      <c r="E34" s="21"/>
      <c r="F34" s="80" t="s">
        <v>34</v>
      </c>
      <c r="G34" s="21"/>
      <c r="H34" s="21"/>
      <c r="I34" s="80" t="s">
        <v>33</v>
      </c>
      <c r="J34" s="80" t="s">
        <v>35</v>
      </c>
      <c r="K34" s="21"/>
      <c r="L34" s="30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</row>
    <row r="35" spans="1:31" s="2" customFormat="1" ht="14.45" customHeight="1" x14ac:dyDescent="0.2">
      <c r="A35" s="21"/>
      <c r="B35" s="22"/>
      <c r="C35" s="21"/>
      <c r="D35" s="89" t="s">
        <v>36</v>
      </c>
      <c r="E35" s="18" t="s">
        <v>37</v>
      </c>
      <c r="F35" s="90">
        <f>ROUND((SUM(BE127:BE152)),  2)</f>
        <v>0</v>
      </c>
      <c r="G35" s="21"/>
      <c r="H35" s="21"/>
      <c r="I35" s="91">
        <v>0.21</v>
      </c>
      <c r="J35" s="90">
        <f>ROUND(((SUM(BE127:BE152))*I35),  2)</f>
        <v>0</v>
      </c>
      <c r="K35" s="21"/>
      <c r="L35" s="30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s="2" customFormat="1" ht="14.45" customHeight="1" x14ac:dyDescent="0.2">
      <c r="A36" s="21"/>
      <c r="B36" s="22"/>
      <c r="C36" s="21"/>
      <c r="D36" s="21"/>
      <c r="E36" s="18" t="s">
        <v>38</v>
      </c>
      <c r="F36" s="90">
        <f>ROUND((SUM(BF127:BF152)),  2)</f>
        <v>0</v>
      </c>
      <c r="G36" s="21"/>
      <c r="H36" s="21"/>
      <c r="I36" s="91">
        <v>0.15</v>
      </c>
      <c r="J36" s="90">
        <f>ROUND(((SUM(BF127:BF152))*I36),  2)</f>
        <v>0</v>
      </c>
      <c r="K36" s="21"/>
      <c r="L36" s="30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31" s="2" customFormat="1" ht="14.45" hidden="1" customHeight="1" x14ac:dyDescent="0.2">
      <c r="A37" s="21"/>
      <c r="B37" s="22"/>
      <c r="C37" s="21"/>
      <c r="D37" s="21"/>
      <c r="E37" s="18" t="s">
        <v>39</v>
      </c>
      <c r="F37" s="90">
        <f>ROUND((SUM(BG127:BG152)),  2)</f>
        <v>0</v>
      </c>
      <c r="G37" s="21"/>
      <c r="H37" s="21"/>
      <c r="I37" s="91">
        <v>0.21</v>
      </c>
      <c r="J37" s="90">
        <f>0</f>
        <v>0</v>
      </c>
      <c r="K37" s="21"/>
      <c r="L37" s="30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31" s="2" customFormat="1" ht="14.45" hidden="1" customHeight="1" x14ac:dyDescent="0.2">
      <c r="A38" s="21"/>
      <c r="B38" s="22"/>
      <c r="C38" s="21"/>
      <c r="D38" s="21"/>
      <c r="E38" s="18" t="s">
        <v>40</v>
      </c>
      <c r="F38" s="90">
        <f>ROUND((SUM(BH127:BH152)),  2)</f>
        <v>0</v>
      </c>
      <c r="G38" s="21"/>
      <c r="H38" s="21"/>
      <c r="I38" s="91">
        <v>0.15</v>
      </c>
      <c r="J38" s="90">
        <f>0</f>
        <v>0</v>
      </c>
      <c r="K38" s="21"/>
      <c r="L38" s="30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</row>
    <row r="39" spans="1:31" s="2" customFormat="1" ht="14.45" hidden="1" customHeight="1" x14ac:dyDescent="0.2">
      <c r="A39" s="21"/>
      <c r="B39" s="22"/>
      <c r="C39" s="21"/>
      <c r="D39" s="21"/>
      <c r="E39" s="18" t="s">
        <v>41</v>
      </c>
      <c r="F39" s="90">
        <f>ROUND((SUM(BI127:BI152)),  2)</f>
        <v>0</v>
      </c>
      <c r="G39" s="21"/>
      <c r="H39" s="21"/>
      <c r="I39" s="91">
        <v>0</v>
      </c>
      <c r="J39" s="90">
        <f>0</f>
        <v>0</v>
      </c>
      <c r="K39" s="21"/>
      <c r="L39" s="30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</row>
    <row r="40" spans="1:31" s="2" customFormat="1" ht="6.95" customHeight="1" x14ac:dyDescent="0.2">
      <c r="A40" s="21"/>
      <c r="B40" s="22"/>
      <c r="C40" s="21"/>
      <c r="D40" s="21"/>
      <c r="E40" s="21"/>
      <c r="F40" s="21"/>
      <c r="G40" s="21"/>
      <c r="H40" s="21"/>
      <c r="I40" s="21"/>
      <c r="J40" s="21"/>
      <c r="K40" s="21"/>
      <c r="L40" s="30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</row>
    <row r="41" spans="1:31" s="2" customFormat="1" ht="25.35" customHeight="1" x14ac:dyDescent="0.2">
      <c r="A41" s="21"/>
      <c r="B41" s="22"/>
      <c r="C41" s="92"/>
      <c r="D41" s="93" t="s">
        <v>42</v>
      </c>
      <c r="E41" s="47"/>
      <c r="F41" s="47"/>
      <c r="G41" s="94" t="s">
        <v>43</v>
      </c>
      <c r="H41" s="95" t="s">
        <v>44</v>
      </c>
      <c r="I41" s="47"/>
      <c r="J41" s="96">
        <f>SUM(J32:J39)</f>
        <v>0</v>
      </c>
      <c r="K41" s="97"/>
      <c r="L41" s="30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</row>
    <row r="42" spans="1:31" s="2" customFormat="1" ht="14.45" customHeight="1" x14ac:dyDescent="0.2">
      <c r="A42" s="21"/>
      <c r="B42" s="22"/>
      <c r="C42" s="21"/>
      <c r="D42" s="21"/>
      <c r="E42" s="21"/>
      <c r="F42" s="21"/>
      <c r="G42" s="21"/>
      <c r="H42" s="21"/>
      <c r="I42" s="21"/>
      <c r="J42" s="21"/>
      <c r="K42" s="21"/>
      <c r="L42" s="30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</row>
    <row r="43" spans="1:31" ht="14.45" customHeight="1" x14ac:dyDescent="0.2">
      <c r="B43" s="12"/>
      <c r="L43" s="12"/>
    </row>
    <row r="44" spans="1:31" ht="14.45" customHeight="1" x14ac:dyDescent="0.2">
      <c r="B44" s="12"/>
      <c r="L44" s="12"/>
    </row>
    <row r="45" spans="1:31" ht="14.45" customHeight="1" x14ac:dyDescent="0.2">
      <c r="B45" s="12"/>
      <c r="L45" s="12"/>
    </row>
    <row r="46" spans="1:31" ht="14.45" customHeight="1" x14ac:dyDescent="0.2">
      <c r="B46" s="12"/>
      <c r="L46" s="12"/>
    </row>
    <row r="47" spans="1:31" ht="14.45" customHeight="1" x14ac:dyDescent="0.2">
      <c r="B47" s="12"/>
      <c r="L47" s="12"/>
    </row>
    <row r="48" spans="1:31" ht="14.45" customHeight="1" x14ac:dyDescent="0.2">
      <c r="B48" s="12"/>
      <c r="L48" s="12"/>
    </row>
    <row r="49" spans="1:31" ht="14.45" customHeight="1" x14ac:dyDescent="0.2">
      <c r="B49" s="12"/>
      <c r="L49" s="12"/>
    </row>
    <row r="50" spans="1:31" s="2" customFormat="1" ht="14.45" customHeight="1" x14ac:dyDescent="0.2">
      <c r="B50" s="30"/>
      <c r="D50" s="31" t="s">
        <v>45</v>
      </c>
      <c r="E50" s="32"/>
      <c r="F50" s="32"/>
      <c r="G50" s="31" t="s">
        <v>46</v>
      </c>
      <c r="H50" s="32"/>
      <c r="I50" s="32"/>
      <c r="J50" s="32"/>
      <c r="K50" s="32"/>
      <c r="L50" s="30"/>
    </row>
    <row r="51" spans="1:31" x14ac:dyDescent="0.2">
      <c r="B51" s="12"/>
      <c r="L51" s="12"/>
    </row>
    <row r="52" spans="1:31" x14ac:dyDescent="0.2">
      <c r="B52" s="12"/>
      <c r="L52" s="12"/>
    </row>
    <row r="53" spans="1:31" x14ac:dyDescent="0.2">
      <c r="B53" s="12"/>
      <c r="L53" s="12"/>
    </row>
    <row r="54" spans="1:31" x14ac:dyDescent="0.2">
      <c r="B54" s="12"/>
      <c r="L54" s="12"/>
    </row>
    <row r="55" spans="1:31" x14ac:dyDescent="0.2">
      <c r="B55" s="12"/>
      <c r="L55" s="12"/>
    </row>
    <row r="56" spans="1:31" x14ac:dyDescent="0.2">
      <c r="B56" s="12"/>
      <c r="L56" s="12"/>
    </row>
    <row r="57" spans="1:31" x14ac:dyDescent="0.2">
      <c r="B57" s="12"/>
      <c r="L57" s="12"/>
    </row>
    <row r="58" spans="1:31" x14ac:dyDescent="0.2">
      <c r="B58" s="12"/>
      <c r="L58" s="12"/>
    </row>
    <row r="59" spans="1:31" x14ac:dyDescent="0.2">
      <c r="B59" s="12"/>
      <c r="L59" s="12"/>
    </row>
    <row r="60" spans="1:31" x14ac:dyDescent="0.2">
      <c r="B60" s="12"/>
      <c r="L60" s="12"/>
    </row>
    <row r="61" spans="1:31" s="2" customFormat="1" ht="12.75" x14ac:dyDescent="0.2">
      <c r="A61" s="21"/>
      <c r="B61" s="22"/>
      <c r="C61" s="21"/>
      <c r="D61" s="33" t="s">
        <v>47</v>
      </c>
      <c r="E61" s="79"/>
      <c r="F61" s="98" t="s">
        <v>48</v>
      </c>
      <c r="G61" s="33" t="s">
        <v>47</v>
      </c>
      <c r="H61" s="79"/>
      <c r="I61" s="79"/>
      <c r="J61" s="99" t="s">
        <v>48</v>
      </c>
      <c r="K61" s="79"/>
      <c r="L61" s="30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</row>
    <row r="62" spans="1:31" x14ac:dyDescent="0.2">
      <c r="B62" s="12"/>
      <c r="L62" s="12"/>
    </row>
    <row r="63" spans="1:31" x14ac:dyDescent="0.2">
      <c r="B63" s="12"/>
      <c r="L63" s="12"/>
    </row>
    <row r="64" spans="1:31" x14ac:dyDescent="0.2">
      <c r="B64" s="12"/>
      <c r="L64" s="12"/>
    </row>
    <row r="65" spans="1:31" s="2" customFormat="1" ht="12.75" x14ac:dyDescent="0.2">
      <c r="A65" s="21"/>
      <c r="B65" s="22"/>
      <c r="C65" s="21"/>
      <c r="D65" s="31" t="s">
        <v>49</v>
      </c>
      <c r="E65" s="34"/>
      <c r="F65" s="34"/>
      <c r="G65" s="31" t="s">
        <v>50</v>
      </c>
      <c r="H65" s="34"/>
      <c r="I65" s="34"/>
      <c r="J65" s="34"/>
      <c r="K65" s="34"/>
      <c r="L65" s="30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</row>
    <row r="66" spans="1:31" x14ac:dyDescent="0.2">
      <c r="B66" s="12"/>
      <c r="L66" s="12"/>
    </row>
    <row r="67" spans="1:31" x14ac:dyDescent="0.2">
      <c r="B67" s="12"/>
      <c r="L67" s="12"/>
    </row>
    <row r="68" spans="1:31" x14ac:dyDescent="0.2">
      <c r="B68" s="12"/>
      <c r="L68" s="12"/>
    </row>
    <row r="69" spans="1:31" x14ac:dyDescent="0.2">
      <c r="B69" s="12"/>
      <c r="L69" s="12"/>
    </row>
    <row r="70" spans="1:31" x14ac:dyDescent="0.2">
      <c r="B70" s="12"/>
      <c r="L70" s="12"/>
    </row>
    <row r="71" spans="1:31" x14ac:dyDescent="0.2">
      <c r="B71" s="12"/>
      <c r="L71" s="12"/>
    </row>
    <row r="72" spans="1:31" x14ac:dyDescent="0.2">
      <c r="B72" s="12"/>
      <c r="L72" s="12"/>
    </row>
    <row r="73" spans="1:31" x14ac:dyDescent="0.2">
      <c r="B73" s="12"/>
      <c r="L73" s="12"/>
    </row>
    <row r="74" spans="1:31" x14ac:dyDescent="0.2">
      <c r="B74" s="12"/>
      <c r="L74" s="12"/>
    </row>
    <row r="75" spans="1:31" x14ac:dyDescent="0.2">
      <c r="B75" s="12"/>
      <c r="L75" s="12"/>
    </row>
    <row r="76" spans="1:31" s="2" customFormat="1" ht="12.75" x14ac:dyDescent="0.2">
      <c r="A76" s="21"/>
      <c r="B76" s="22"/>
      <c r="C76" s="21"/>
      <c r="D76" s="33" t="s">
        <v>47</v>
      </c>
      <c r="E76" s="79"/>
      <c r="F76" s="98" t="s">
        <v>48</v>
      </c>
      <c r="G76" s="33" t="s">
        <v>47</v>
      </c>
      <c r="H76" s="79"/>
      <c r="I76" s="79"/>
      <c r="J76" s="99" t="s">
        <v>48</v>
      </c>
      <c r="K76" s="79"/>
      <c r="L76" s="30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</row>
    <row r="77" spans="1:31" s="2" customFormat="1" ht="14.45" customHeight="1" x14ac:dyDescent="0.2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0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</row>
    <row r="81" spans="1:31" s="2" customFormat="1" ht="6.95" customHeight="1" x14ac:dyDescent="0.2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0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</row>
    <row r="82" spans="1:31" s="2" customFormat="1" ht="24.95" customHeight="1" x14ac:dyDescent="0.2">
      <c r="A82" s="21"/>
      <c r="B82" s="22"/>
      <c r="C82" s="13" t="s">
        <v>85</v>
      </c>
      <c r="D82" s="21"/>
      <c r="E82" s="21"/>
      <c r="F82" s="21"/>
      <c r="G82" s="21"/>
      <c r="H82" s="21"/>
      <c r="I82" s="21"/>
      <c r="J82" s="21"/>
      <c r="K82" s="21"/>
      <c r="L82" s="30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</row>
    <row r="83" spans="1:31" s="2" customFormat="1" ht="6.95" customHeight="1" x14ac:dyDescent="0.2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30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</row>
    <row r="84" spans="1:31" s="2" customFormat="1" ht="12" customHeight="1" x14ac:dyDescent="0.2">
      <c r="A84" s="21"/>
      <c r="B84" s="22"/>
      <c r="C84" s="18" t="s">
        <v>13</v>
      </c>
      <c r="D84" s="21"/>
      <c r="E84" s="21"/>
      <c r="F84" s="21"/>
      <c r="G84" s="21"/>
      <c r="H84" s="21"/>
      <c r="I84" s="21"/>
      <c r="J84" s="21"/>
      <c r="K84" s="21"/>
      <c r="L84" s="30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</row>
    <row r="85" spans="1:31" s="2" customFormat="1" ht="16.5" customHeight="1" x14ac:dyDescent="0.2">
      <c r="A85" s="21"/>
      <c r="B85" s="22"/>
      <c r="C85" s="21"/>
      <c r="D85" s="21"/>
      <c r="E85" s="200" t="str">
        <f>E7</f>
        <v>Propoj VN Spínací stanice - Energocentrum</v>
      </c>
      <c r="F85" s="201"/>
      <c r="G85" s="201"/>
      <c r="H85" s="201"/>
      <c r="I85" s="21"/>
      <c r="J85" s="21"/>
      <c r="K85" s="21"/>
      <c r="L85" s="30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</row>
    <row r="86" spans="1:31" ht="12" customHeight="1" x14ac:dyDescent="0.2">
      <c r="B86" s="12"/>
      <c r="C86" s="18"/>
      <c r="L86" s="12"/>
    </row>
    <row r="87" spans="1:31" s="2" customFormat="1" ht="16.5" customHeight="1" x14ac:dyDescent="0.2">
      <c r="A87" s="21"/>
      <c r="B87" s="22"/>
      <c r="C87" s="21"/>
      <c r="D87" s="21"/>
      <c r="E87" s="197"/>
      <c r="F87" s="198"/>
      <c r="G87" s="198"/>
      <c r="H87" s="198"/>
      <c r="I87" s="21"/>
      <c r="J87" s="21"/>
      <c r="K87" s="21"/>
      <c r="L87" s="30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</row>
    <row r="88" spans="1:31" s="2" customFormat="1" ht="12" customHeight="1" x14ac:dyDescent="0.2">
      <c r="A88" s="21"/>
      <c r="B88" s="22"/>
      <c r="C88" s="18" t="s">
        <v>83</v>
      </c>
      <c r="D88" s="21"/>
      <c r="E88" s="21"/>
      <c r="F88" s="21"/>
      <c r="G88" s="21"/>
      <c r="H88" s="21"/>
      <c r="I88" s="21"/>
      <c r="J88" s="21"/>
      <c r="K88" s="21"/>
      <c r="L88" s="30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</row>
    <row r="89" spans="1:31" s="2" customFormat="1" ht="16.5" customHeight="1" x14ac:dyDescent="0.2">
      <c r="A89" s="21"/>
      <c r="B89" s="22"/>
      <c r="C89" s="21"/>
      <c r="D89" s="21"/>
      <c r="E89" s="187" t="str">
        <f>E11</f>
        <v xml:space="preserve">VON - Vedlejší a ostatní náklady </v>
      </c>
      <c r="F89" s="199"/>
      <c r="G89" s="199"/>
      <c r="H89" s="199"/>
      <c r="I89" s="21"/>
      <c r="J89" s="21"/>
      <c r="K89" s="21"/>
      <c r="L89" s="30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</row>
    <row r="90" spans="1:31" s="2" customFormat="1" ht="6.95" customHeight="1" x14ac:dyDescent="0.2">
      <c r="A90" s="21"/>
      <c r="B90" s="22"/>
      <c r="C90" s="21"/>
      <c r="D90" s="21"/>
      <c r="E90" s="21"/>
      <c r="F90" s="21"/>
      <c r="G90" s="21"/>
      <c r="H90" s="21"/>
      <c r="I90" s="21"/>
      <c r="J90" s="21"/>
      <c r="K90" s="21"/>
      <c r="L90" s="30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</row>
    <row r="91" spans="1:31" s="2" customFormat="1" ht="12" customHeight="1" x14ac:dyDescent="0.2">
      <c r="A91" s="21"/>
      <c r="B91" s="22"/>
      <c r="C91" s="18" t="s">
        <v>17</v>
      </c>
      <c r="D91" s="21"/>
      <c r="E91" s="21"/>
      <c r="F91" s="77" t="str">
        <f>F14</f>
        <v xml:space="preserve"> </v>
      </c>
      <c r="G91" s="21"/>
      <c r="H91" s="21"/>
      <c r="I91" s="18" t="s">
        <v>19</v>
      </c>
      <c r="J91" s="74" t="str">
        <f>IF(J14="","",J14)</f>
        <v/>
      </c>
      <c r="K91" s="21"/>
      <c r="L91" s="30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</row>
    <row r="92" spans="1:31" s="2" customFormat="1" ht="6.95" customHeight="1" x14ac:dyDescent="0.2">
      <c r="A92" s="21"/>
      <c r="B92" s="22"/>
      <c r="C92" s="21"/>
      <c r="D92" s="21"/>
      <c r="E92" s="21"/>
      <c r="F92" s="21"/>
      <c r="G92" s="21"/>
      <c r="H92" s="21"/>
      <c r="I92" s="21"/>
      <c r="J92" s="21"/>
      <c r="K92" s="21"/>
      <c r="L92" s="30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</row>
    <row r="93" spans="1:31" s="2" customFormat="1" ht="15.2" customHeight="1" x14ac:dyDescent="0.2">
      <c r="A93" s="21"/>
      <c r="B93" s="22"/>
      <c r="C93" s="18" t="s">
        <v>22</v>
      </c>
      <c r="D93" s="21"/>
      <c r="E93" s="21"/>
      <c r="F93" s="77" t="str">
        <f>E17</f>
        <v>VŠB-TU Ostrava</v>
      </c>
      <c r="G93" s="21"/>
      <c r="H93" s="21"/>
      <c r="I93" s="18" t="s">
        <v>27</v>
      </c>
      <c r="J93" s="78">
        <f>E23</f>
        <v>0</v>
      </c>
      <c r="K93" s="21"/>
      <c r="L93" s="30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</row>
    <row r="94" spans="1:31" s="2" customFormat="1" ht="15.2" customHeight="1" x14ac:dyDescent="0.2">
      <c r="A94" s="21"/>
      <c r="B94" s="22"/>
      <c r="C94" s="18" t="s">
        <v>26</v>
      </c>
      <c r="D94" s="21"/>
      <c r="E94" s="21"/>
      <c r="F94" s="77" t="str">
        <f>IF(E20="","",E20)</f>
        <v/>
      </c>
      <c r="G94" s="21"/>
      <c r="H94" s="21"/>
      <c r="I94" s="18" t="s">
        <v>29</v>
      </c>
      <c r="J94" s="78" t="str">
        <f>E26</f>
        <v xml:space="preserve"> </v>
      </c>
      <c r="K94" s="21"/>
      <c r="L94" s="30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</row>
    <row r="95" spans="1:31" s="2" customFormat="1" ht="10.35" customHeight="1" x14ac:dyDescent="0.2">
      <c r="A95" s="21"/>
      <c r="B95" s="22"/>
      <c r="C95" s="21"/>
      <c r="D95" s="21"/>
      <c r="E95" s="21"/>
      <c r="F95" s="21"/>
      <c r="G95" s="21"/>
      <c r="H95" s="21"/>
      <c r="I95" s="21"/>
      <c r="J95" s="21"/>
      <c r="K95" s="21"/>
      <c r="L95" s="30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</row>
    <row r="96" spans="1:31" s="2" customFormat="1" ht="29.25" customHeight="1" x14ac:dyDescent="0.2">
      <c r="A96" s="21"/>
      <c r="B96" s="22"/>
      <c r="C96" s="100" t="s">
        <v>86</v>
      </c>
      <c r="D96" s="92"/>
      <c r="E96" s="92"/>
      <c r="F96" s="92"/>
      <c r="G96" s="92"/>
      <c r="H96" s="92"/>
      <c r="I96" s="92"/>
      <c r="J96" s="101" t="s">
        <v>87</v>
      </c>
      <c r="K96" s="92"/>
      <c r="L96" s="30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</row>
    <row r="97" spans="1:47" s="2" customFormat="1" ht="10.35" customHeight="1" x14ac:dyDescent="0.2">
      <c r="A97" s="21"/>
      <c r="B97" s="22"/>
      <c r="C97" s="21"/>
      <c r="D97" s="21"/>
      <c r="E97" s="21"/>
      <c r="F97" s="21"/>
      <c r="G97" s="21"/>
      <c r="H97" s="21"/>
      <c r="I97" s="21"/>
      <c r="J97" s="21"/>
      <c r="K97" s="21"/>
      <c r="L97" s="30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</row>
    <row r="98" spans="1:47" s="2" customFormat="1" ht="22.9" customHeight="1" x14ac:dyDescent="0.2">
      <c r="A98" s="21"/>
      <c r="B98" s="22"/>
      <c r="C98" s="102" t="s">
        <v>88</v>
      </c>
      <c r="D98" s="21"/>
      <c r="E98" s="21"/>
      <c r="F98" s="21"/>
      <c r="G98" s="21"/>
      <c r="H98" s="21"/>
      <c r="I98" s="21"/>
      <c r="J98" s="75">
        <f>J127</f>
        <v>0</v>
      </c>
      <c r="K98" s="21"/>
      <c r="L98" s="30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U98" s="9" t="s">
        <v>89</v>
      </c>
    </row>
    <row r="99" spans="1:47" s="103" customFormat="1" ht="24.95" customHeight="1" x14ac:dyDescent="0.2">
      <c r="B99" s="104"/>
      <c r="D99" s="105" t="s">
        <v>90</v>
      </c>
      <c r="E99" s="106"/>
      <c r="F99" s="106"/>
      <c r="G99" s="106"/>
      <c r="H99" s="106"/>
      <c r="I99" s="106"/>
      <c r="J99" s="107">
        <f>J128</f>
        <v>0</v>
      </c>
      <c r="L99" s="104"/>
    </row>
    <row r="100" spans="1:47" s="108" customFormat="1" ht="19.899999999999999" customHeight="1" x14ac:dyDescent="0.2">
      <c r="B100" s="109"/>
      <c r="D100" s="110" t="s">
        <v>91</v>
      </c>
      <c r="E100" s="111"/>
      <c r="F100" s="111"/>
      <c r="G100" s="111"/>
      <c r="H100" s="111"/>
      <c r="I100" s="111"/>
      <c r="J100" s="112">
        <f>J129</f>
        <v>0</v>
      </c>
      <c r="L100" s="109"/>
    </row>
    <row r="101" spans="1:47" s="108" customFormat="1" ht="19.899999999999999" customHeight="1" x14ac:dyDescent="0.2">
      <c r="B101" s="109"/>
      <c r="D101" s="110" t="s">
        <v>92</v>
      </c>
      <c r="E101" s="111"/>
      <c r="F101" s="111"/>
      <c r="G101" s="111"/>
      <c r="H101" s="111"/>
      <c r="I101" s="111"/>
      <c r="J101" s="112">
        <f>J134</f>
        <v>0</v>
      </c>
      <c r="L101" s="109"/>
    </row>
    <row r="102" spans="1:47" s="108" customFormat="1" ht="19.899999999999999" customHeight="1" x14ac:dyDescent="0.2">
      <c r="B102" s="109"/>
      <c r="D102" s="110" t="s">
        <v>93</v>
      </c>
      <c r="E102" s="111"/>
      <c r="F102" s="111"/>
      <c r="G102" s="111"/>
      <c r="H102" s="111"/>
      <c r="I102" s="111"/>
      <c r="J102" s="112">
        <f>J137</f>
        <v>0</v>
      </c>
      <c r="L102" s="109"/>
    </row>
    <row r="103" spans="1:47" s="108" customFormat="1" ht="19.899999999999999" customHeight="1" x14ac:dyDescent="0.2">
      <c r="B103" s="109"/>
      <c r="D103" s="110" t="s">
        <v>94</v>
      </c>
      <c r="E103" s="111"/>
      <c r="F103" s="111"/>
      <c r="G103" s="111"/>
      <c r="H103" s="111"/>
      <c r="I103" s="111"/>
      <c r="J103" s="112">
        <f>J142</f>
        <v>0</v>
      </c>
      <c r="L103" s="109"/>
    </row>
    <row r="104" spans="1:47" s="108" customFormat="1" ht="19.899999999999999" customHeight="1" x14ac:dyDescent="0.2">
      <c r="B104" s="109"/>
      <c r="D104" s="110" t="s">
        <v>95</v>
      </c>
      <c r="E104" s="111"/>
      <c r="F104" s="111"/>
      <c r="G104" s="111"/>
      <c r="H104" s="111"/>
      <c r="I104" s="111"/>
      <c r="J104" s="112">
        <f>J147</f>
        <v>0</v>
      </c>
      <c r="L104" s="109"/>
    </row>
    <row r="105" spans="1:47" s="108" customFormat="1" ht="19.899999999999999" customHeight="1" x14ac:dyDescent="0.2">
      <c r="B105" s="109"/>
      <c r="D105" s="110" t="s">
        <v>96</v>
      </c>
      <c r="E105" s="111"/>
      <c r="F105" s="111"/>
      <c r="G105" s="111"/>
      <c r="H105" s="111"/>
      <c r="I105" s="111"/>
      <c r="J105" s="112">
        <f>J150</f>
        <v>0</v>
      </c>
      <c r="L105" s="109"/>
    </row>
    <row r="106" spans="1:47" s="2" customFormat="1" ht="21.75" customHeight="1" x14ac:dyDescent="0.2">
      <c r="A106" s="21"/>
      <c r="B106" s="22"/>
      <c r="C106" s="21"/>
      <c r="D106" s="21"/>
      <c r="E106" s="21"/>
      <c r="F106" s="21"/>
      <c r="G106" s="21"/>
      <c r="H106" s="21"/>
      <c r="I106" s="21"/>
      <c r="J106" s="21"/>
      <c r="K106" s="21"/>
      <c r="L106" s="30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</row>
    <row r="107" spans="1:47" s="2" customFormat="1" ht="6.95" customHeight="1" x14ac:dyDescent="0.2">
      <c r="A107" s="21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30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</row>
    <row r="111" spans="1:47" s="2" customFormat="1" ht="6.95" customHeight="1" x14ac:dyDescent="0.2">
      <c r="A111" s="21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0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</row>
    <row r="112" spans="1:47" s="2" customFormat="1" ht="24.95" customHeight="1" x14ac:dyDescent="0.2">
      <c r="A112" s="21"/>
      <c r="B112" s="22"/>
      <c r="C112" s="13" t="s">
        <v>97</v>
      </c>
      <c r="D112" s="21"/>
      <c r="E112" s="21"/>
      <c r="F112" s="21"/>
      <c r="G112" s="21"/>
      <c r="H112" s="21"/>
      <c r="I112" s="21"/>
      <c r="J112" s="21"/>
      <c r="K112" s="21"/>
      <c r="L112" s="30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</row>
    <row r="113" spans="1:63" s="2" customFormat="1" ht="6.95" customHeight="1" x14ac:dyDescent="0.2">
      <c r="A113" s="21"/>
      <c r="B113" s="22"/>
      <c r="C113" s="21"/>
      <c r="D113" s="21"/>
      <c r="E113" s="21"/>
      <c r="F113" s="21"/>
      <c r="G113" s="21"/>
      <c r="H113" s="21"/>
      <c r="I113" s="21"/>
      <c r="J113" s="21"/>
      <c r="K113" s="21"/>
      <c r="L113" s="30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</row>
    <row r="114" spans="1:63" s="2" customFormat="1" ht="12" customHeight="1" x14ac:dyDescent="0.2">
      <c r="A114" s="21"/>
      <c r="B114" s="22"/>
      <c r="C114" s="18" t="s">
        <v>13</v>
      </c>
      <c r="D114" s="21"/>
      <c r="E114" s="21"/>
      <c r="F114" s="21"/>
      <c r="G114" s="21"/>
      <c r="H114" s="21"/>
      <c r="I114" s="21"/>
      <c r="J114" s="21"/>
      <c r="K114" s="21"/>
      <c r="L114" s="30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</row>
    <row r="115" spans="1:63" s="2" customFormat="1" ht="16.5" customHeight="1" x14ac:dyDescent="0.2">
      <c r="A115" s="21"/>
      <c r="B115" s="22"/>
      <c r="C115" s="21"/>
      <c r="D115" s="21"/>
      <c r="E115" s="200" t="str">
        <f>E7</f>
        <v>Propoj VN Spínací stanice - Energocentrum</v>
      </c>
      <c r="F115" s="201"/>
      <c r="G115" s="201"/>
      <c r="H115" s="201"/>
      <c r="I115" s="21"/>
      <c r="J115" s="21"/>
      <c r="K115" s="21"/>
      <c r="L115" s="30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</row>
    <row r="116" spans="1:63" ht="12" customHeight="1" x14ac:dyDescent="0.2">
      <c r="B116" s="12"/>
      <c r="C116" s="18"/>
      <c r="L116" s="12"/>
    </row>
    <row r="117" spans="1:63" s="2" customFormat="1" ht="16.5" customHeight="1" x14ac:dyDescent="0.2">
      <c r="A117" s="21"/>
      <c r="B117" s="22"/>
      <c r="C117" s="21"/>
      <c r="D117" s="21"/>
      <c r="E117" s="197"/>
      <c r="F117" s="198"/>
      <c r="G117" s="198"/>
      <c r="H117" s="198"/>
      <c r="I117" s="21"/>
      <c r="J117" s="21"/>
      <c r="K117" s="21"/>
      <c r="L117" s="30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</row>
    <row r="118" spans="1:63" s="2" customFormat="1" ht="12" customHeight="1" x14ac:dyDescent="0.2">
      <c r="A118" s="21"/>
      <c r="B118" s="22"/>
      <c r="C118" s="18" t="s">
        <v>83</v>
      </c>
      <c r="D118" s="21"/>
      <c r="E118" s="21"/>
      <c r="F118" s="21"/>
      <c r="G118" s="21"/>
      <c r="H118" s="21"/>
      <c r="I118" s="21"/>
      <c r="J118" s="21"/>
      <c r="K118" s="21"/>
      <c r="L118" s="30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</row>
    <row r="119" spans="1:63" s="2" customFormat="1" ht="16.5" customHeight="1" x14ac:dyDescent="0.2">
      <c r="A119" s="21"/>
      <c r="B119" s="22"/>
      <c r="C119" s="21"/>
      <c r="D119" s="21"/>
      <c r="E119" s="187" t="str">
        <f>E11</f>
        <v xml:space="preserve">VON - Vedlejší a ostatní náklady </v>
      </c>
      <c r="F119" s="199"/>
      <c r="G119" s="199"/>
      <c r="H119" s="199"/>
      <c r="I119" s="21"/>
      <c r="J119" s="21"/>
      <c r="K119" s="21"/>
      <c r="L119" s="30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</row>
    <row r="120" spans="1:63" s="2" customFormat="1" ht="6.95" customHeight="1" x14ac:dyDescent="0.2">
      <c r="A120" s="21"/>
      <c r="B120" s="22"/>
      <c r="C120" s="21"/>
      <c r="D120" s="21"/>
      <c r="E120" s="21"/>
      <c r="F120" s="21"/>
      <c r="G120" s="21"/>
      <c r="H120" s="21"/>
      <c r="I120" s="21"/>
      <c r="J120" s="21"/>
      <c r="K120" s="21"/>
      <c r="L120" s="30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</row>
    <row r="121" spans="1:63" s="2" customFormat="1" ht="12" customHeight="1" x14ac:dyDescent="0.2">
      <c r="A121" s="21"/>
      <c r="B121" s="22"/>
      <c r="C121" s="18" t="s">
        <v>17</v>
      </c>
      <c r="D121" s="21"/>
      <c r="E121" s="21"/>
      <c r="F121" s="77" t="str">
        <f>F14</f>
        <v xml:space="preserve"> </v>
      </c>
      <c r="G121" s="21"/>
      <c r="H121" s="21"/>
      <c r="I121" s="18" t="s">
        <v>19</v>
      </c>
      <c r="J121" s="74" t="str">
        <f>IF(J14="","",J14)</f>
        <v/>
      </c>
      <c r="K121" s="21"/>
      <c r="L121" s="30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</row>
    <row r="122" spans="1:63" s="2" customFormat="1" ht="6.95" customHeight="1" x14ac:dyDescent="0.2">
      <c r="A122" s="21"/>
      <c r="B122" s="22"/>
      <c r="C122" s="21"/>
      <c r="D122" s="21"/>
      <c r="E122" s="21"/>
      <c r="F122" s="21"/>
      <c r="G122" s="21"/>
      <c r="H122" s="21"/>
      <c r="I122" s="21"/>
      <c r="J122" s="21"/>
      <c r="K122" s="21"/>
      <c r="L122" s="30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</row>
    <row r="123" spans="1:63" s="2" customFormat="1" ht="15.2" customHeight="1" x14ac:dyDescent="0.2">
      <c r="A123" s="21"/>
      <c r="B123" s="22"/>
      <c r="C123" s="18" t="s">
        <v>22</v>
      </c>
      <c r="D123" s="21"/>
      <c r="E123" s="21"/>
      <c r="F123" s="77" t="str">
        <f>E17</f>
        <v>VŠB-TU Ostrava</v>
      </c>
      <c r="G123" s="21"/>
      <c r="H123" s="21"/>
      <c r="I123" s="18" t="s">
        <v>27</v>
      </c>
      <c r="J123" s="78">
        <f>E23</f>
        <v>0</v>
      </c>
      <c r="K123" s="21"/>
      <c r="L123" s="30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</row>
    <row r="124" spans="1:63" s="2" customFormat="1" ht="15.2" customHeight="1" x14ac:dyDescent="0.2">
      <c r="A124" s="21"/>
      <c r="B124" s="22"/>
      <c r="C124" s="18" t="s">
        <v>26</v>
      </c>
      <c r="D124" s="21"/>
      <c r="E124" s="21"/>
      <c r="F124" s="77" t="str">
        <f>IF(E20="","",E20)</f>
        <v/>
      </c>
      <c r="G124" s="21"/>
      <c r="H124" s="21"/>
      <c r="I124" s="18" t="s">
        <v>29</v>
      </c>
      <c r="J124" s="78" t="str">
        <f>E26</f>
        <v xml:space="preserve"> </v>
      </c>
      <c r="K124" s="21"/>
      <c r="L124" s="30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</row>
    <row r="125" spans="1:63" s="2" customFormat="1" ht="10.35" customHeight="1" x14ac:dyDescent="0.2">
      <c r="A125" s="21"/>
      <c r="B125" s="22"/>
      <c r="C125" s="21"/>
      <c r="D125" s="21"/>
      <c r="E125" s="21"/>
      <c r="F125" s="21"/>
      <c r="G125" s="21"/>
      <c r="H125" s="21"/>
      <c r="I125" s="21"/>
      <c r="J125" s="21"/>
      <c r="K125" s="21"/>
      <c r="L125" s="30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</row>
    <row r="126" spans="1:63" s="119" customFormat="1" ht="29.25" customHeight="1" x14ac:dyDescent="0.2">
      <c r="A126" s="113"/>
      <c r="B126" s="114"/>
      <c r="C126" s="115" t="s">
        <v>98</v>
      </c>
      <c r="D126" s="116" t="s">
        <v>57</v>
      </c>
      <c r="E126" s="116" t="s">
        <v>53</v>
      </c>
      <c r="F126" s="116" t="s">
        <v>54</v>
      </c>
      <c r="G126" s="116" t="s">
        <v>99</v>
      </c>
      <c r="H126" s="116" t="s">
        <v>100</v>
      </c>
      <c r="I126" s="116" t="s">
        <v>101</v>
      </c>
      <c r="J126" s="116" t="s">
        <v>87</v>
      </c>
      <c r="K126" s="117" t="s">
        <v>102</v>
      </c>
      <c r="L126" s="118"/>
      <c r="M126" s="49" t="s">
        <v>1</v>
      </c>
      <c r="N126" s="50" t="s">
        <v>36</v>
      </c>
      <c r="O126" s="50" t="s">
        <v>103</v>
      </c>
      <c r="P126" s="50" t="s">
        <v>104</v>
      </c>
      <c r="Q126" s="50" t="s">
        <v>105</v>
      </c>
      <c r="R126" s="50" t="s">
        <v>106</v>
      </c>
      <c r="S126" s="50" t="s">
        <v>107</v>
      </c>
      <c r="T126" s="51" t="s">
        <v>108</v>
      </c>
      <c r="U126" s="113"/>
      <c r="V126" s="113"/>
      <c r="W126" s="113"/>
      <c r="X126" s="113"/>
      <c r="Y126" s="113"/>
      <c r="Z126" s="113"/>
      <c r="AA126" s="113"/>
      <c r="AB126" s="113"/>
      <c r="AC126" s="113"/>
      <c r="AD126" s="113"/>
      <c r="AE126" s="113"/>
    </row>
    <row r="127" spans="1:63" s="2" customFormat="1" ht="22.9" customHeight="1" x14ac:dyDescent="0.25">
      <c r="A127" s="21"/>
      <c r="B127" s="22"/>
      <c r="C127" s="56" t="s">
        <v>109</v>
      </c>
      <c r="D127" s="21"/>
      <c r="E127" s="21"/>
      <c r="F127" s="21"/>
      <c r="G127" s="21"/>
      <c r="H127" s="21"/>
      <c r="I127" s="21"/>
      <c r="J127" s="120">
        <f>BK127</f>
        <v>0</v>
      </c>
      <c r="K127" s="21"/>
      <c r="L127" s="22"/>
      <c r="M127" s="52"/>
      <c r="N127" s="43"/>
      <c r="O127" s="53"/>
      <c r="P127" s="121">
        <f>P128</f>
        <v>0</v>
      </c>
      <c r="Q127" s="53"/>
      <c r="R127" s="121">
        <f>R128</f>
        <v>0</v>
      </c>
      <c r="S127" s="53"/>
      <c r="T127" s="122">
        <f>T128</f>
        <v>0</v>
      </c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T127" s="9" t="s">
        <v>71</v>
      </c>
      <c r="AU127" s="9" t="s">
        <v>89</v>
      </c>
      <c r="BK127" s="123">
        <f>BK128</f>
        <v>0</v>
      </c>
    </row>
    <row r="128" spans="1:63" s="124" customFormat="1" ht="25.9" customHeight="1" x14ac:dyDescent="0.2">
      <c r="B128" s="125"/>
      <c r="D128" s="126" t="s">
        <v>71</v>
      </c>
      <c r="E128" s="127" t="s">
        <v>110</v>
      </c>
      <c r="F128" s="127" t="s">
        <v>110</v>
      </c>
      <c r="J128" s="128">
        <f>BK128</f>
        <v>0</v>
      </c>
      <c r="L128" s="125"/>
      <c r="M128" s="129"/>
      <c r="N128" s="130"/>
      <c r="O128" s="130"/>
      <c r="P128" s="131">
        <f>P129+P134+P137+P142+P147+P150</f>
        <v>0</v>
      </c>
      <c r="Q128" s="130"/>
      <c r="R128" s="131">
        <f>R129+R134+R137+R142+R147+R150</f>
        <v>0</v>
      </c>
      <c r="S128" s="130"/>
      <c r="T128" s="132">
        <f>T129+T134+T137+T142+T147+T150</f>
        <v>0</v>
      </c>
      <c r="AR128" s="126" t="s">
        <v>111</v>
      </c>
      <c r="AT128" s="133" t="s">
        <v>71</v>
      </c>
      <c r="AU128" s="133" t="s">
        <v>72</v>
      </c>
      <c r="AY128" s="126" t="s">
        <v>112</v>
      </c>
      <c r="BK128" s="134">
        <f>BK129+BK134+BK137+BK142+BK147+BK150</f>
        <v>0</v>
      </c>
    </row>
    <row r="129" spans="1:65" s="124" customFormat="1" ht="22.9" customHeight="1" x14ac:dyDescent="0.2">
      <c r="B129" s="125"/>
      <c r="D129" s="126" t="s">
        <v>71</v>
      </c>
      <c r="E129" s="135" t="s">
        <v>113</v>
      </c>
      <c r="F129" s="135" t="s">
        <v>114</v>
      </c>
      <c r="J129" s="136">
        <f>BK129</f>
        <v>0</v>
      </c>
      <c r="L129" s="125"/>
      <c r="M129" s="129"/>
      <c r="N129" s="130"/>
      <c r="O129" s="130"/>
      <c r="P129" s="131">
        <f>SUM(P130:P133)</f>
        <v>0</v>
      </c>
      <c r="Q129" s="130"/>
      <c r="R129" s="131">
        <f>SUM(R130:R133)</f>
        <v>0</v>
      </c>
      <c r="S129" s="130"/>
      <c r="T129" s="132">
        <f>SUM(T130:T133)</f>
        <v>0</v>
      </c>
      <c r="AR129" s="126" t="s">
        <v>111</v>
      </c>
      <c r="AT129" s="133" t="s">
        <v>71</v>
      </c>
      <c r="AU129" s="133" t="s">
        <v>77</v>
      </c>
      <c r="AY129" s="126" t="s">
        <v>112</v>
      </c>
      <c r="BK129" s="134">
        <f>SUM(BK130:BK133)</f>
        <v>0</v>
      </c>
    </row>
    <row r="130" spans="1:65" s="2" customFormat="1" ht="16.5" customHeight="1" x14ac:dyDescent="0.2">
      <c r="A130" s="21"/>
      <c r="B130" s="137"/>
      <c r="C130" s="138" t="s">
        <v>77</v>
      </c>
      <c r="D130" s="138" t="s">
        <v>115</v>
      </c>
      <c r="E130" s="139" t="s">
        <v>116</v>
      </c>
      <c r="F130" s="140" t="s">
        <v>117</v>
      </c>
      <c r="G130" s="141" t="s">
        <v>118</v>
      </c>
      <c r="H130" s="142">
        <v>1</v>
      </c>
      <c r="I130" s="143">
        <v>0</v>
      </c>
      <c r="J130" s="143">
        <f>ROUND(I130*H130,2)</f>
        <v>0</v>
      </c>
      <c r="K130" s="140" t="s">
        <v>119</v>
      </c>
      <c r="L130" s="22"/>
      <c r="M130" s="144" t="s">
        <v>1</v>
      </c>
      <c r="N130" s="145" t="s">
        <v>37</v>
      </c>
      <c r="O130" s="146">
        <v>0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R130" s="148" t="s">
        <v>120</v>
      </c>
      <c r="AT130" s="148" t="s">
        <v>115</v>
      </c>
      <c r="AU130" s="148" t="s">
        <v>79</v>
      </c>
      <c r="AY130" s="9" t="s">
        <v>112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9" t="s">
        <v>77</v>
      </c>
      <c r="BK130" s="149">
        <f>ROUND(I130*H130,2)</f>
        <v>0</v>
      </c>
      <c r="BL130" s="9" t="s">
        <v>120</v>
      </c>
      <c r="BM130" s="148" t="s">
        <v>121</v>
      </c>
    </row>
    <row r="131" spans="1:65" s="2" customFormat="1" ht="39" x14ac:dyDescent="0.2">
      <c r="A131" s="21"/>
      <c r="B131" s="22"/>
      <c r="C131" s="21"/>
      <c r="D131" s="150" t="s">
        <v>122</v>
      </c>
      <c r="E131" s="21"/>
      <c r="F131" s="151" t="s">
        <v>123</v>
      </c>
      <c r="G131" s="21"/>
      <c r="H131" s="21"/>
      <c r="I131" s="21"/>
      <c r="J131" s="21"/>
      <c r="K131" s="21"/>
      <c r="L131" s="22"/>
      <c r="M131" s="152"/>
      <c r="N131" s="153"/>
      <c r="O131" s="45"/>
      <c r="P131" s="45"/>
      <c r="Q131" s="45"/>
      <c r="R131" s="45"/>
      <c r="S131" s="45"/>
      <c r="T131" s="46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T131" s="9" t="s">
        <v>122</v>
      </c>
      <c r="AU131" s="9" t="s">
        <v>79</v>
      </c>
    </row>
    <row r="132" spans="1:65" s="2" customFormat="1" ht="16.5" customHeight="1" x14ac:dyDescent="0.2">
      <c r="A132" s="21"/>
      <c r="B132" s="137"/>
      <c r="C132" s="138" t="s">
        <v>79</v>
      </c>
      <c r="D132" s="138" t="s">
        <v>115</v>
      </c>
      <c r="E132" s="139" t="s">
        <v>124</v>
      </c>
      <c r="F132" s="140" t="s">
        <v>125</v>
      </c>
      <c r="G132" s="141" t="s">
        <v>118</v>
      </c>
      <c r="H132" s="142">
        <v>1</v>
      </c>
      <c r="I132" s="143">
        <v>0</v>
      </c>
      <c r="J132" s="143">
        <f>ROUND(I132*H132,2)</f>
        <v>0</v>
      </c>
      <c r="K132" s="140" t="s">
        <v>119</v>
      </c>
      <c r="L132" s="22"/>
      <c r="M132" s="144" t="s">
        <v>1</v>
      </c>
      <c r="N132" s="145" t="s">
        <v>37</v>
      </c>
      <c r="O132" s="146">
        <v>0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R132" s="148" t="s">
        <v>120</v>
      </c>
      <c r="AT132" s="148" t="s">
        <v>115</v>
      </c>
      <c r="AU132" s="148" t="s">
        <v>79</v>
      </c>
      <c r="AY132" s="9" t="s">
        <v>112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9" t="s">
        <v>77</v>
      </c>
      <c r="BK132" s="149">
        <f>ROUND(I132*H132,2)</f>
        <v>0</v>
      </c>
      <c r="BL132" s="9" t="s">
        <v>120</v>
      </c>
      <c r="BM132" s="148" t="s">
        <v>126</v>
      </c>
    </row>
    <row r="133" spans="1:65" s="2" customFormat="1" ht="19.5" x14ac:dyDescent="0.2">
      <c r="A133" s="21"/>
      <c r="B133" s="22"/>
      <c r="C133" s="21"/>
      <c r="D133" s="150" t="s">
        <v>122</v>
      </c>
      <c r="E133" s="21"/>
      <c r="F133" s="151" t="s">
        <v>127</v>
      </c>
      <c r="G133" s="21"/>
      <c r="H133" s="21"/>
      <c r="I133" s="21"/>
      <c r="J133" s="21"/>
      <c r="K133" s="21"/>
      <c r="L133" s="22"/>
      <c r="M133" s="152"/>
      <c r="N133" s="153"/>
      <c r="O133" s="45"/>
      <c r="P133" s="45"/>
      <c r="Q133" s="45"/>
      <c r="R133" s="45"/>
      <c r="S133" s="45"/>
      <c r="T133" s="46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T133" s="9" t="s">
        <v>122</v>
      </c>
      <c r="AU133" s="9" t="s">
        <v>79</v>
      </c>
    </row>
    <row r="134" spans="1:65" s="124" customFormat="1" ht="22.9" customHeight="1" x14ac:dyDescent="0.2">
      <c r="B134" s="125"/>
      <c r="D134" s="126" t="s">
        <v>71</v>
      </c>
      <c r="E134" s="135" t="s">
        <v>128</v>
      </c>
      <c r="F134" s="135" t="s">
        <v>129</v>
      </c>
      <c r="J134" s="136">
        <f>BK134</f>
        <v>0</v>
      </c>
      <c r="L134" s="125"/>
      <c r="M134" s="129"/>
      <c r="N134" s="130"/>
      <c r="O134" s="130"/>
      <c r="P134" s="131">
        <f>SUM(P135:P136)</f>
        <v>0</v>
      </c>
      <c r="Q134" s="130"/>
      <c r="R134" s="131">
        <f>SUM(R135:R136)</f>
        <v>0</v>
      </c>
      <c r="S134" s="130"/>
      <c r="T134" s="132">
        <f>SUM(T135:T136)</f>
        <v>0</v>
      </c>
      <c r="AR134" s="126" t="s">
        <v>111</v>
      </c>
      <c r="AT134" s="133" t="s">
        <v>71</v>
      </c>
      <c r="AU134" s="133" t="s">
        <v>77</v>
      </c>
      <c r="AY134" s="126" t="s">
        <v>112</v>
      </c>
      <c r="BK134" s="134">
        <f>SUM(BK135:BK136)</f>
        <v>0</v>
      </c>
    </row>
    <row r="135" spans="1:65" s="2" customFormat="1" ht="16.5" customHeight="1" x14ac:dyDescent="0.2">
      <c r="A135" s="21"/>
      <c r="B135" s="137"/>
      <c r="C135" s="138" t="s">
        <v>130</v>
      </c>
      <c r="D135" s="138" t="s">
        <v>115</v>
      </c>
      <c r="E135" s="139" t="s">
        <v>131</v>
      </c>
      <c r="F135" s="140" t="s">
        <v>132</v>
      </c>
      <c r="G135" s="141" t="s">
        <v>118</v>
      </c>
      <c r="H135" s="142">
        <v>1</v>
      </c>
      <c r="I135" s="143">
        <v>0</v>
      </c>
      <c r="J135" s="143">
        <f>ROUND(I135*H135,2)</f>
        <v>0</v>
      </c>
      <c r="K135" s="140" t="s">
        <v>119</v>
      </c>
      <c r="L135" s="22"/>
      <c r="M135" s="144" t="s">
        <v>1</v>
      </c>
      <c r="N135" s="145" t="s">
        <v>37</v>
      </c>
      <c r="O135" s="146">
        <v>0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R135" s="148" t="s">
        <v>120</v>
      </c>
      <c r="AT135" s="148" t="s">
        <v>115</v>
      </c>
      <c r="AU135" s="148" t="s">
        <v>79</v>
      </c>
      <c r="AY135" s="9" t="s">
        <v>112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9" t="s">
        <v>77</v>
      </c>
      <c r="BK135" s="149">
        <f>ROUND(I135*H135,2)</f>
        <v>0</v>
      </c>
      <c r="BL135" s="9" t="s">
        <v>120</v>
      </c>
      <c r="BM135" s="148" t="s">
        <v>133</v>
      </c>
    </row>
    <row r="136" spans="1:65" s="2" customFormat="1" ht="97.5" x14ac:dyDescent="0.2">
      <c r="A136" s="21"/>
      <c r="B136" s="22"/>
      <c r="C136" s="21"/>
      <c r="D136" s="150" t="s">
        <v>122</v>
      </c>
      <c r="E136" s="21"/>
      <c r="F136" s="151" t="s">
        <v>134</v>
      </c>
      <c r="G136" s="21"/>
      <c r="H136" s="21"/>
      <c r="I136" s="21"/>
      <c r="J136" s="21"/>
      <c r="K136" s="21"/>
      <c r="L136" s="22"/>
      <c r="M136" s="152"/>
      <c r="N136" s="153"/>
      <c r="O136" s="45"/>
      <c r="P136" s="45"/>
      <c r="Q136" s="45"/>
      <c r="R136" s="45"/>
      <c r="S136" s="45"/>
      <c r="T136" s="46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T136" s="9" t="s">
        <v>122</v>
      </c>
      <c r="AU136" s="9" t="s">
        <v>79</v>
      </c>
    </row>
    <row r="137" spans="1:65" s="124" customFormat="1" ht="22.9" customHeight="1" x14ac:dyDescent="0.2">
      <c r="B137" s="125"/>
      <c r="D137" s="126" t="s">
        <v>71</v>
      </c>
      <c r="E137" s="135" t="s">
        <v>135</v>
      </c>
      <c r="F137" s="135" t="s">
        <v>136</v>
      </c>
      <c r="J137" s="136">
        <f>BK137</f>
        <v>0</v>
      </c>
      <c r="L137" s="125"/>
      <c r="M137" s="129"/>
      <c r="N137" s="130"/>
      <c r="O137" s="130"/>
      <c r="P137" s="131">
        <f>SUM(P138:P141)</f>
        <v>0</v>
      </c>
      <c r="Q137" s="130"/>
      <c r="R137" s="131">
        <f>SUM(R138:R141)</f>
        <v>0</v>
      </c>
      <c r="S137" s="130"/>
      <c r="T137" s="132">
        <f>SUM(T138:T141)</f>
        <v>0</v>
      </c>
      <c r="AR137" s="126" t="s">
        <v>111</v>
      </c>
      <c r="AT137" s="133" t="s">
        <v>71</v>
      </c>
      <c r="AU137" s="133" t="s">
        <v>77</v>
      </c>
      <c r="AY137" s="126" t="s">
        <v>112</v>
      </c>
      <c r="BK137" s="134">
        <f>SUM(BK138:BK141)</f>
        <v>0</v>
      </c>
    </row>
    <row r="138" spans="1:65" s="2" customFormat="1" ht="16.5" customHeight="1" x14ac:dyDescent="0.2">
      <c r="A138" s="21"/>
      <c r="B138" s="137"/>
      <c r="C138" s="138" t="s">
        <v>137</v>
      </c>
      <c r="D138" s="138" t="s">
        <v>115</v>
      </c>
      <c r="E138" s="139" t="s">
        <v>138</v>
      </c>
      <c r="F138" s="140" t="s">
        <v>139</v>
      </c>
      <c r="G138" s="141" t="s">
        <v>118</v>
      </c>
      <c r="H138" s="142">
        <v>1</v>
      </c>
      <c r="I138" s="143">
        <v>0</v>
      </c>
      <c r="J138" s="143">
        <f>ROUND(I138*H138,2)</f>
        <v>0</v>
      </c>
      <c r="K138" s="140" t="s">
        <v>119</v>
      </c>
      <c r="L138" s="22"/>
      <c r="M138" s="144" t="s">
        <v>1</v>
      </c>
      <c r="N138" s="145" t="s">
        <v>37</v>
      </c>
      <c r="O138" s="146">
        <v>0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R138" s="148" t="s">
        <v>120</v>
      </c>
      <c r="AT138" s="148" t="s">
        <v>115</v>
      </c>
      <c r="AU138" s="148" t="s">
        <v>79</v>
      </c>
      <c r="AY138" s="9" t="s">
        <v>112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9" t="s">
        <v>77</v>
      </c>
      <c r="BK138" s="149">
        <f>ROUND(I138*H138,2)</f>
        <v>0</v>
      </c>
      <c r="BL138" s="9" t="s">
        <v>120</v>
      </c>
      <c r="BM138" s="148" t="s">
        <v>140</v>
      </c>
    </row>
    <row r="139" spans="1:65" s="2" customFormat="1" ht="78" x14ac:dyDescent="0.2">
      <c r="A139" s="21"/>
      <c r="B139" s="22"/>
      <c r="C139" s="21"/>
      <c r="D139" s="150" t="s">
        <v>122</v>
      </c>
      <c r="E139" s="21"/>
      <c r="F139" s="151" t="s">
        <v>141</v>
      </c>
      <c r="G139" s="21"/>
      <c r="H139" s="21"/>
      <c r="I139" s="21"/>
      <c r="J139" s="21"/>
      <c r="K139" s="21"/>
      <c r="L139" s="22"/>
      <c r="M139" s="152"/>
      <c r="N139" s="153"/>
      <c r="O139" s="45"/>
      <c r="P139" s="45"/>
      <c r="Q139" s="45"/>
      <c r="R139" s="45"/>
      <c r="S139" s="45"/>
      <c r="T139" s="46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T139" s="9" t="s">
        <v>122</v>
      </c>
      <c r="AU139" s="9" t="s">
        <v>79</v>
      </c>
    </row>
    <row r="140" spans="1:65" s="2" customFormat="1" ht="16.5" customHeight="1" x14ac:dyDescent="0.2">
      <c r="A140" s="21"/>
      <c r="B140" s="137"/>
      <c r="C140" s="138" t="s">
        <v>111</v>
      </c>
      <c r="D140" s="138" t="s">
        <v>115</v>
      </c>
      <c r="E140" s="139" t="s">
        <v>142</v>
      </c>
      <c r="F140" s="140" t="s">
        <v>143</v>
      </c>
      <c r="G140" s="141" t="s">
        <v>118</v>
      </c>
      <c r="H140" s="142">
        <v>1</v>
      </c>
      <c r="I140" s="143">
        <v>0</v>
      </c>
      <c r="J140" s="143">
        <f>ROUND(I140*H140,2)</f>
        <v>0</v>
      </c>
      <c r="K140" s="140" t="s">
        <v>119</v>
      </c>
      <c r="L140" s="22"/>
      <c r="M140" s="144" t="s">
        <v>1</v>
      </c>
      <c r="N140" s="145" t="s">
        <v>37</v>
      </c>
      <c r="O140" s="146">
        <v>0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R140" s="148" t="s">
        <v>120</v>
      </c>
      <c r="AT140" s="148" t="s">
        <v>115</v>
      </c>
      <c r="AU140" s="148" t="s">
        <v>79</v>
      </c>
      <c r="AY140" s="9" t="s">
        <v>112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9" t="s">
        <v>77</v>
      </c>
      <c r="BK140" s="149">
        <f>ROUND(I140*H140,2)</f>
        <v>0</v>
      </c>
      <c r="BL140" s="9" t="s">
        <v>120</v>
      </c>
      <c r="BM140" s="148" t="s">
        <v>144</v>
      </c>
    </row>
    <row r="141" spans="1:65" s="2" customFormat="1" ht="19.5" x14ac:dyDescent="0.2">
      <c r="A141" s="21"/>
      <c r="B141" s="22"/>
      <c r="C141" s="21"/>
      <c r="D141" s="150" t="s">
        <v>122</v>
      </c>
      <c r="E141" s="21"/>
      <c r="F141" s="151" t="s">
        <v>145</v>
      </c>
      <c r="G141" s="21"/>
      <c r="H141" s="21"/>
      <c r="I141" s="21"/>
      <c r="J141" s="21"/>
      <c r="K141" s="21"/>
      <c r="L141" s="22"/>
      <c r="M141" s="152"/>
      <c r="N141" s="153"/>
      <c r="O141" s="45"/>
      <c r="P141" s="45"/>
      <c r="Q141" s="45"/>
      <c r="R141" s="45"/>
      <c r="S141" s="45"/>
      <c r="T141" s="46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T141" s="9" t="s">
        <v>122</v>
      </c>
      <c r="AU141" s="9" t="s">
        <v>79</v>
      </c>
    </row>
    <row r="142" spans="1:65" s="124" customFormat="1" ht="22.9" customHeight="1" x14ac:dyDescent="0.2">
      <c r="B142" s="125"/>
      <c r="D142" s="126" t="s">
        <v>71</v>
      </c>
      <c r="E142" s="135" t="s">
        <v>146</v>
      </c>
      <c r="F142" s="135" t="s">
        <v>147</v>
      </c>
      <c r="J142" s="136">
        <f>BK142</f>
        <v>0</v>
      </c>
      <c r="L142" s="125"/>
      <c r="M142" s="129"/>
      <c r="N142" s="130"/>
      <c r="O142" s="130"/>
      <c r="P142" s="131">
        <f>SUM(P143:P146)</f>
        <v>0</v>
      </c>
      <c r="Q142" s="130"/>
      <c r="R142" s="131">
        <f>SUM(R143:R146)</f>
        <v>0</v>
      </c>
      <c r="S142" s="130"/>
      <c r="T142" s="132">
        <f>SUM(T143:T146)</f>
        <v>0</v>
      </c>
      <c r="AR142" s="126" t="s">
        <v>111</v>
      </c>
      <c r="AT142" s="133" t="s">
        <v>71</v>
      </c>
      <c r="AU142" s="133" t="s">
        <v>77</v>
      </c>
      <c r="AY142" s="126" t="s">
        <v>112</v>
      </c>
      <c r="BK142" s="134">
        <f>SUM(BK143:BK146)</f>
        <v>0</v>
      </c>
    </row>
    <row r="143" spans="1:65" s="2" customFormat="1" ht="16.5" customHeight="1" x14ac:dyDescent="0.2">
      <c r="A143" s="21"/>
      <c r="B143" s="137"/>
      <c r="C143" s="138" t="s">
        <v>148</v>
      </c>
      <c r="D143" s="138" t="s">
        <v>115</v>
      </c>
      <c r="E143" s="139" t="s">
        <v>149</v>
      </c>
      <c r="F143" s="140" t="s">
        <v>150</v>
      </c>
      <c r="G143" s="141" t="s">
        <v>118</v>
      </c>
      <c r="H143" s="142">
        <v>1</v>
      </c>
      <c r="I143" s="143">
        <v>0</v>
      </c>
      <c r="J143" s="143">
        <f>ROUND(I143*H143,2)</f>
        <v>0</v>
      </c>
      <c r="K143" s="140" t="s">
        <v>119</v>
      </c>
      <c r="L143" s="22"/>
      <c r="M143" s="144" t="s">
        <v>1</v>
      </c>
      <c r="N143" s="145" t="s">
        <v>37</v>
      </c>
      <c r="O143" s="146">
        <v>0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R143" s="148" t="s">
        <v>120</v>
      </c>
      <c r="AT143" s="148" t="s">
        <v>115</v>
      </c>
      <c r="AU143" s="148" t="s">
        <v>79</v>
      </c>
      <c r="AY143" s="9" t="s">
        <v>112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9" t="s">
        <v>77</v>
      </c>
      <c r="BK143" s="149">
        <f>ROUND(I143*H143,2)</f>
        <v>0</v>
      </c>
      <c r="BL143" s="9" t="s">
        <v>120</v>
      </c>
      <c r="BM143" s="148" t="s">
        <v>151</v>
      </c>
    </row>
    <row r="144" spans="1:65" s="2" customFormat="1" ht="29.25" x14ac:dyDescent="0.2">
      <c r="A144" s="21"/>
      <c r="B144" s="22"/>
      <c r="C144" s="21"/>
      <c r="D144" s="150" t="s">
        <v>122</v>
      </c>
      <c r="E144" s="21"/>
      <c r="F144" s="151" t="s">
        <v>152</v>
      </c>
      <c r="G144" s="21"/>
      <c r="H144" s="21"/>
      <c r="I144" s="21"/>
      <c r="J144" s="21"/>
      <c r="K144" s="21"/>
      <c r="L144" s="22"/>
      <c r="M144" s="152"/>
      <c r="N144" s="153"/>
      <c r="O144" s="45"/>
      <c r="P144" s="45"/>
      <c r="Q144" s="45"/>
      <c r="R144" s="45"/>
      <c r="S144" s="45"/>
      <c r="T144" s="46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T144" s="9" t="s">
        <v>122</v>
      </c>
      <c r="AU144" s="9" t="s">
        <v>79</v>
      </c>
    </row>
    <row r="145" spans="1:65" s="2" customFormat="1" ht="16.5" customHeight="1" x14ac:dyDescent="0.2">
      <c r="A145" s="21"/>
      <c r="B145" s="137"/>
      <c r="C145" s="138" t="s">
        <v>153</v>
      </c>
      <c r="D145" s="138" t="s">
        <v>115</v>
      </c>
      <c r="E145" s="139" t="s">
        <v>154</v>
      </c>
      <c r="F145" s="140" t="s">
        <v>155</v>
      </c>
      <c r="G145" s="141" t="s">
        <v>118</v>
      </c>
      <c r="H145" s="142">
        <v>1</v>
      </c>
      <c r="I145" s="143">
        <v>0</v>
      </c>
      <c r="J145" s="143">
        <f>ROUND(I145*H145,2)</f>
        <v>0</v>
      </c>
      <c r="K145" s="140" t="s">
        <v>119</v>
      </c>
      <c r="L145" s="22"/>
      <c r="M145" s="144" t="s">
        <v>1</v>
      </c>
      <c r="N145" s="145" t="s">
        <v>37</v>
      </c>
      <c r="O145" s="146">
        <v>0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R145" s="148" t="s">
        <v>120</v>
      </c>
      <c r="AT145" s="148" t="s">
        <v>115</v>
      </c>
      <c r="AU145" s="148" t="s">
        <v>79</v>
      </c>
      <c r="AY145" s="9" t="s">
        <v>112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9" t="s">
        <v>77</v>
      </c>
      <c r="BK145" s="149">
        <f>ROUND(I145*H145,2)</f>
        <v>0</v>
      </c>
      <c r="BL145" s="9" t="s">
        <v>120</v>
      </c>
      <c r="BM145" s="148" t="s">
        <v>156</v>
      </c>
    </row>
    <row r="146" spans="1:65" s="2" customFormat="1" ht="29.25" x14ac:dyDescent="0.2">
      <c r="A146" s="21"/>
      <c r="B146" s="22"/>
      <c r="C146" s="21"/>
      <c r="D146" s="150" t="s">
        <v>122</v>
      </c>
      <c r="E146" s="21"/>
      <c r="F146" s="151" t="s">
        <v>157</v>
      </c>
      <c r="G146" s="21"/>
      <c r="H146" s="21"/>
      <c r="I146" s="21"/>
      <c r="J146" s="21"/>
      <c r="K146" s="21"/>
      <c r="L146" s="22"/>
      <c r="M146" s="152"/>
      <c r="N146" s="153"/>
      <c r="O146" s="45"/>
      <c r="P146" s="45"/>
      <c r="Q146" s="45"/>
      <c r="R146" s="45"/>
      <c r="S146" s="45"/>
      <c r="T146" s="46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T146" s="9" t="s">
        <v>122</v>
      </c>
      <c r="AU146" s="9" t="s">
        <v>79</v>
      </c>
    </row>
    <row r="147" spans="1:65" s="124" customFormat="1" ht="22.9" customHeight="1" x14ac:dyDescent="0.2">
      <c r="B147" s="125"/>
      <c r="D147" s="126" t="s">
        <v>71</v>
      </c>
      <c r="E147" s="135" t="s">
        <v>158</v>
      </c>
      <c r="F147" s="135" t="s">
        <v>159</v>
      </c>
      <c r="J147" s="136">
        <f>BK147</f>
        <v>0</v>
      </c>
      <c r="L147" s="125"/>
      <c r="M147" s="129"/>
      <c r="N147" s="130"/>
      <c r="O147" s="130"/>
      <c r="P147" s="131">
        <f>SUM(P148:P149)</f>
        <v>0</v>
      </c>
      <c r="Q147" s="130"/>
      <c r="R147" s="131">
        <f>SUM(R148:R149)</f>
        <v>0</v>
      </c>
      <c r="S147" s="130"/>
      <c r="T147" s="132">
        <f>SUM(T148:T149)</f>
        <v>0</v>
      </c>
      <c r="AR147" s="126" t="s">
        <v>111</v>
      </c>
      <c r="AT147" s="133" t="s">
        <v>71</v>
      </c>
      <c r="AU147" s="133" t="s">
        <v>77</v>
      </c>
      <c r="AY147" s="126" t="s">
        <v>112</v>
      </c>
      <c r="BK147" s="134">
        <f>SUM(BK148:BK149)</f>
        <v>0</v>
      </c>
    </row>
    <row r="148" spans="1:65" s="2" customFormat="1" ht="16.5" customHeight="1" x14ac:dyDescent="0.2">
      <c r="A148" s="21"/>
      <c r="B148" s="137"/>
      <c r="C148" s="138" t="s">
        <v>160</v>
      </c>
      <c r="D148" s="138" t="s">
        <v>115</v>
      </c>
      <c r="E148" s="139" t="s">
        <v>161</v>
      </c>
      <c r="F148" s="140" t="s">
        <v>162</v>
      </c>
      <c r="G148" s="141" t="s">
        <v>118</v>
      </c>
      <c r="H148" s="142">
        <v>1</v>
      </c>
      <c r="I148" s="143">
        <v>0</v>
      </c>
      <c r="J148" s="143">
        <f>ROUND(I148*H148,2)</f>
        <v>0</v>
      </c>
      <c r="K148" s="140" t="s">
        <v>119</v>
      </c>
      <c r="L148" s="22"/>
      <c r="M148" s="144" t="s">
        <v>1</v>
      </c>
      <c r="N148" s="145" t="s">
        <v>37</v>
      </c>
      <c r="O148" s="146">
        <v>0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R148" s="148" t="s">
        <v>120</v>
      </c>
      <c r="AT148" s="148" t="s">
        <v>115</v>
      </c>
      <c r="AU148" s="148" t="s">
        <v>79</v>
      </c>
      <c r="AY148" s="9" t="s">
        <v>112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9" t="s">
        <v>77</v>
      </c>
      <c r="BK148" s="149">
        <f>ROUND(I148*H148,2)</f>
        <v>0</v>
      </c>
      <c r="BL148" s="9" t="s">
        <v>120</v>
      </c>
      <c r="BM148" s="148" t="s">
        <v>163</v>
      </c>
    </row>
    <row r="149" spans="1:65" s="2" customFormat="1" ht="39" x14ac:dyDescent="0.2">
      <c r="A149" s="21"/>
      <c r="B149" s="22"/>
      <c r="C149" s="21"/>
      <c r="D149" s="150" t="s">
        <v>122</v>
      </c>
      <c r="E149" s="21"/>
      <c r="F149" s="151" t="s">
        <v>164</v>
      </c>
      <c r="G149" s="21"/>
      <c r="H149" s="21"/>
      <c r="I149" s="21"/>
      <c r="J149" s="21"/>
      <c r="K149" s="21"/>
      <c r="L149" s="22"/>
      <c r="M149" s="152"/>
      <c r="N149" s="153"/>
      <c r="O149" s="45"/>
      <c r="P149" s="45"/>
      <c r="Q149" s="45"/>
      <c r="R149" s="45"/>
      <c r="S149" s="45"/>
      <c r="T149" s="46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T149" s="9" t="s">
        <v>122</v>
      </c>
      <c r="AU149" s="9" t="s">
        <v>79</v>
      </c>
    </row>
    <row r="150" spans="1:65" s="124" customFormat="1" ht="22.9" customHeight="1" x14ac:dyDescent="0.2">
      <c r="B150" s="125"/>
      <c r="D150" s="126" t="s">
        <v>71</v>
      </c>
      <c r="E150" s="135" t="s">
        <v>165</v>
      </c>
      <c r="F150" s="135" t="s">
        <v>166</v>
      </c>
      <c r="J150" s="136">
        <f>BK150</f>
        <v>0</v>
      </c>
      <c r="L150" s="125"/>
      <c r="M150" s="129"/>
      <c r="N150" s="130"/>
      <c r="O150" s="130"/>
      <c r="P150" s="131">
        <f>SUM(P151:P152)</f>
        <v>0</v>
      </c>
      <c r="Q150" s="130"/>
      <c r="R150" s="131">
        <f>SUM(R151:R152)</f>
        <v>0</v>
      </c>
      <c r="S150" s="130"/>
      <c r="T150" s="132">
        <f>SUM(T151:T152)</f>
        <v>0</v>
      </c>
      <c r="AR150" s="126" t="s">
        <v>111</v>
      </c>
      <c r="AT150" s="133" t="s">
        <v>71</v>
      </c>
      <c r="AU150" s="133" t="s">
        <v>77</v>
      </c>
      <c r="AY150" s="126" t="s">
        <v>112</v>
      </c>
      <c r="BK150" s="134">
        <f>SUM(BK151:BK152)</f>
        <v>0</v>
      </c>
    </row>
    <row r="151" spans="1:65" s="2" customFormat="1" ht="16.5" customHeight="1" x14ac:dyDescent="0.2">
      <c r="A151" s="21"/>
      <c r="B151" s="137"/>
      <c r="C151" s="138" t="s">
        <v>167</v>
      </c>
      <c r="D151" s="138" t="s">
        <v>115</v>
      </c>
      <c r="E151" s="139" t="s">
        <v>168</v>
      </c>
      <c r="F151" s="140" t="s">
        <v>166</v>
      </c>
      <c r="G151" s="141" t="s">
        <v>118</v>
      </c>
      <c r="H151" s="142">
        <v>1</v>
      </c>
      <c r="I151" s="143">
        <v>0</v>
      </c>
      <c r="J151" s="143">
        <f>ROUND(I151*H151,2)</f>
        <v>0</v>
      </c>
      <c r="K151" s="140" t="s">
        <v>119</v>
      </c>
      <c r="L151" s="22"/>
      <c r="M151" s="144" t="s">
        <v>1</v>
      </c>
      <c r="N151" s="145" t="s">
        <v>37</v>
      </c>
      <c r="O151" s="146">
        <v>0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R151" s="148" t="s">
        <v>120</v>
      </c>
      <c r="AT151" s="148" t="s">
        <v>115</v>
      </c>
      <c r="AU151" s="148" t="s">
        <v>79</v>
      </c>
      <c r="AY151" s="9" t="s">
        <v>112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9" t="s">
        <v>77</v>
      </c>
      <c r="BK151" s="149">
        <f>ROUND(I151*H151,2)</f>
        <v>0</v>
      </c>
      <c r="BL151" s="9" t="s">
        <v>120</v>
      </c>
      <c r="BM151" s="148" t="s">
        <v>169</v>
      </c>
    </row>
    <row r="152" spans="1:65" s="2" customFormat="1" ht="107.25" x14ac:dyDescent="0.2">
      <c r="A152" s="21"/>
      <c r="B152" s="22"/>
      <c r="C152" s="21"/>
      <c r="D152" s="150" t="s">
        <v>122</v>
      </c>
      <c r="E152" s="21"/>
      <c r="F152" s="151" t="s">
        <v>170</v>
      </c>
      <c r="G152" s="21"/>
      <c r="H152" s="21"/>
      <c r="I152" s="21"/>
      <c r="J152" s="21"/>
      <c r="K152" s="21"/>
      <c r="L152" s="22"/>
      <c r="M152" s="154"/>
      <c r="N152" s="155"/>
      <c r="O152" s="156"/>
      <c r="P152" s="156"/>
      <c r="Q152" s="156"/>
      <c r="R152" s="156"/>
      <c r="S152" s="156"/>
      <c r="T152" s="157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T152" s="9" t="s">
        <v>122</v>
      </c>
      <c r="AU152" s="9" t="s">
        <v>79</v>
      </c>
    </row>
    <row r="153" spans="1:65" s="2" customFormat="1" ht="6.95" customHeight="1" x14ac:dyDescent="0.2">
      <c r="A153" s="21"/>
      <c r="B153" s="35"/>
      <c r="C153" s="36"/>
      <c r="D153" s="36"/>
      <c r="E153" s="36"/>
      <c r="F153" s="36"/>
      <c r="G153" s="36"/>
      <c r="H153" s="36"/>
      <c r="I153" s="36"/>
      <c r="J153" s="36"/>
      <c r="K153" s="36"/>
      <c r="L153" s="22"/>
      <c r="M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</row>
  </sheetData>
  <autoFilter ref="C126:K152" xr:uid="{00000000-0009-0000-0000-000001000000}"/>
  <mergeCells count="11">
    <mergeCell ref="E85:H85"/>
    <mergeCell ref="L2:V2"/>
    <mergeCell ref="E7:H7"/>
    <mergeCell ref="E9:H9"/>
    <mergeCell ref="E11:H11"/>
    <mergeCell ref="E29:H29"/>
    <mergeCell ref="E87:H87"/>
    <mergeCell ref="E89:H89"/>
    <mergeCell ref="E115:H115"/>
    <mergeCell ref="E117:H117"/>
    <mergeCell ref="E119:H119"/>
  </mergeCells>
  <pageMargins left="0.39370078740157483" right="0.39370078740157483" top="0.78740157480314965" bottom="0.78740157480314965" header="0" footer="0"/>
  <pageSetup paperSize="9" scale="84" fitToHeight="100" orientation="landscape" blackAndWhite="1" r:id="rId1"/>
  <headerFooter>
    <oddFooter>&amp;LSO-01_r1&amp;CStrana &amp;P z &amp;N&amp;RVON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VON - Vedlejší a ostatní ...</vt:lpstr>
      <vt:lpstr>'Rekapitulace stavby'!Názvy_tisku</vt:lpstr>
      <vt:lpstr>'VON - Vedlejší a ostatní ...'!Názvy_tisku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DESKTOP-4EPUNVH\Moje</dc:creator>
  <cp:lastModifiedBy>Moncka Vaclav</cp:lastModifiedBy>
  <cp:lastPrinted>2020-09-01T15:58:46Z</cp:lastPrinted>
  <dcterms:created xsi:type="dcterms:W3CDTF">2020-08-31T15:30:17Z</dcterms:created>
  <dcterms:modified xsi:type="dcterms:W3CDTF">2024-08-12T07:37:23Z</dcterms:modified>
</cp:coreProperties>
</file>